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รอง " sheetId="1" r:id="rId1"/>
    <sheet name="ชุมชน" sheetId="2" r:id="rId2"/>
    <sheet name="จิตเวช" sheetId="3" r:id="rId3"/>
    <sheet name="สูติ" sheetId="4" r:id="rId4"/>
    <sheet name="บริหาร" sheetId="5" r:id="rId5"/>
    <sheet name="ผู้ใหญ่ เด็ก" sheetId="6" r:id="rId6"/>
  </sheets>
  <definedNames>
    <definedName name="_xlnm.Print_Titles" localSheetId="2">'จิตเวช'!$1:$4</definedName>
    <definedName name="_xlnm.Print_Titles" localSheetId="1">'ชุมชน'!$1:$4</definedName>
    <definedName name="_xlnm.Print_Titles" localSheetId="4">'บริหาร'!$1:$4</definedName>
    <definedName name="_xlnm.Print_Titles" localSheetId="5">'ผู้ใหญ่ เด็ก'!$1:$4</definedName>
    <definedName name="_xlnm.Print_Titles" localSheetId="0">'รอง '!$1:$4</definedName>
    <definedName name="_xlnm.Print_Titles" localSheetId="3">'สูติ'!$1:$4</definedName>
  </definedNames>
  <calcPr fullCalcOnLoad="1"/>
</workbook>
</file>

<file path=xl/sharedStrings.xml><?xml version="1.0" encoding="utf-8"?>
<sst xmlns="http://schemas.openxmlformats.org/spreadsheetml/2006/main" count="2310" uniqueCount="395">
  <si>
    <t>วันที่</t>
  </si>
  <si>
    <t>รายการ</t>
  </si>
  <si>
    <t>ตำแหน่ง</t>
  </si>
  <si>
    <t>อ.คนึงนิตย์</t>
  </si>
  <si>
    <t>อ.พรฤดี</t>
  </si>
  <si>
    <t>อ.ศรีสกุล</t>
  </si>
  <si>
    <t>บาท/ครั้ง</t>
  </si>
  <si>
    <t xml:space="preserve">   (ภาระงานพัสดุ)</t>
  </si>
  <si>
    <t>อ.นันทวัน</t>
  </si>
  <si>
    <t>อ.จารุณี</t>
  </si>
  <si>
    <t>อ.ลลิตา</t>
  </si>
  <si>
    <t>อ.ทองใหญ่</t>
  </si>
  <si>
    <t>อ.จันทรมาศ</t>
  </si>
  <si>
    <t>อ.ธนพร</t>
  </si>
  <si>
    <t>อ.ทิพวรรณ</t>
  </si>
  <si>
    <t>อ.ขนิษฐา</t>
  </si>
  <si>
    <t>อ.อารีรัตน์</t>
  </si>
  <si>
    <t>อ.จันทร์เพ็ญ</t>
  </si>
  <si>
    <t>อ.เพ็ญนภา</t>
  </si>
  <si>
    <t>อ.ภโวทัย</t>
  </si>
  <si>
    <t>อ.โสภา</t>
  </si>
  <si>
    <t>อ.จิตติยา</t>
  </si>
  <si>
    <t>อ.สุมาลี</t>
  </si>
  <si>
    <t>อ.จีราภา</t>
  </si>
  <si>
    <t>อ.วิภารัตน์</t>
  </si>
  <si>
    <t>อ.รัชชนก</t>
  </si>
  <si>
    <t>อ.คณิสร</t>
  </si>
  <si>
    <t>อ.พุฒตาล</t>
  </si>
  <si>
    <t>อ.ยศพล</t>
  </si>
  <si>
    <t>อ.ทองสวย</t>
  </si>
  <si>
    <t>อ.สุชาดา</t>
  </si>
  <si>
    <t>อ.วารุณี</t>
  </si>
  <si>
    <t>อ.นุชนาถ</t>
  </si>
  <si>
    <t>อ.นวนันท์</t>
  </si>
  <si>
    <t>อ.จริยาพร</t>
  </si>
  <si>
    <t>อ.มงคล</t>
  </si>
  <si>
    <t>อ.โศภิณศิริ</t>
  </si>
  <si>
    <t>อ.ลลนา</t>
  </si>
  <si>
    <t>อ.ราตรี</t>
  </si>
  <si>
    <t>อ.สาคร</t>
  </si>
  <si>
    <t>อ.รัชสุรีย์</t>
  </si>
  <si>
    <t>อ.สุปราณี</t>
  </si>
  <si>
    <t>อ.พัทธยา</t>
  </si>
  <si>
    <t>อ.สายใจ</t>
  </si>
  <si>
    <t>อ.จรัญญา</t>
  </si>
  <si>
    <t>กรรมการ</t>
  </si>
  <si>
    <t>ประธาน</t>
  </si>
  <si>
    <t>อ.สุกัญญา</t>
  </si>
  <si>
    <t>อ.ปาลีรัญญ์</t>
  </si>
  <si>
    <t>ตรวจรับการจ้างเหมาซ่อมบำรงเครื่องปรับอากาศ</t>
  </si>
  <si>
    <t>ทุกเดือน</t>
  </si>
  <si>
    <t>อ.รสสุคนธ์</t>
  </si>
  <si>
    <t>วิทยาลัยพยาบาลพระปกเกล้า  จันทบุรี</t>
  </si>
  <si>
    <t>หน่วยภาระงาน
ที่ได้</t>
  </si>
  <si>
    <t>วิธีการตกลงราคา</t>
  </si>
  <si>
    <t>วิธีการประกวดราคา</t>
  </si>
  <si>
    <t>วิธีการสอบราคา / จัดซื้อด้วยวิธีพิเศษ</t>
  </si>
  <si>
    <t xml:space="preserve">กรรมการเกี่ยวกับงานพัสดุ </t>
  </si>
  <si>
    <t>ตำแหน่ง : รองผู้อำนวยการ</t>
  </si>
  <si>
    <t>ภาควิชาการพยาบาลอนามัยชุมชน</t>
  </si>
  <si>
    <t>ภาควิชาการพยาบาลสุขภาพจิตและจิตเวชศาสตร์</t>
  </si>
  <si>
    <t>ภาควิชาการพยาบาลมารดาและทารก</t>
  </si>
  <si>
    <t>-</t>
  </si>
  <si>
    <t>ภาควิชาการพยาบาลเด็ก ผู้ใหญ่และผู้สูงอายุ</t>
  </si>
  <si>
    <t>ภาควิชาบริหารและพื้นฐานการพยาบาล</t>
  </si>
  <si>
    <t>ตรวจรับการจ้างเหมานางลูกอิน ตรีสุข</t>
  </si>
  <si>
    <t>ตรวจรับการจ้างเหมานายวิเชียน กระต่ายจันทร์</t>
  </si>
  <si>
    <t>ตรวจรับการจ้างเหมานายบุญสม โพธิ</t>
  </si>
  <si>
    <t>ตรวจรับการจ้างเหมานายสมพงษ์ มังคลสุ</t>
  </si>
  <si>
    <t>ตรวจรับการจ้างเหมานายไพรัตน์ กลิ่นระรื่น</t>
  </si>
  <si>
    <t>8330</t>
  </si>
  <si>
    <t>ตรวจรับการจ้างเหมานางนันท์นภัส ฟั่นแจ้ง</t>
  </si>
  <si>
    <t>ตรวจรับการจ้างเหมานางสาวภัทราภรณ์ วัฒนะ</t>
  </si>
  <si>
    <t>ตรวจรับการจ้างเหมากำจัดปลวก จ่ายเงินเดือนสุดท้าย</t>
  </si>
  <si>
    <t>ทุกวัน</t>
  </si>
  <si>
    <t>ตรวจรับการจัดซื้ออาหารสด</t>
  </si>
  <si>
    <t>อ.ขวัญสุวีย์</t>
  </si>
  <si>
    <t>ตรวจรับการจ้างเหมาบริการ รปภ (นายสนธยา)</t>
  </si>
  <si>
    <t>ตรวจรับการจ้างเหมาบริการ รปภ (นายสุรศักดิ์)</t>
  </si>
  <si>
    <t>7700</t>
  </si>
  <si>
    <t>ประมาณ 120บ</t>
  </si>
  <si>
    <t>รวม</t>
  </si>
  <si>
    <t>อ.บุษยารัตน์</t>
  </si>
  <si>
    <t>ตรวจรับการจ้างเหมาบริการกำจัดปลวก</t>
  </si>
  <si>
    <t>อ.นิศารัตน์</t>
  </si>
  <si>
    <t>ตรวจรับการจ้างเหมาบริการรักษาความปลอดภัย    นายสิทธิบุตร เชื้อบำรุง</t>
  </si>
  <si>
    <t>อ.ชญาดา</t>
  </si>
  <si>
    <t>ตรวจรับการจ้างเหมานายสิทธบุตร เชื้อบำรุง</t>
  </si>
  <si>
    <t>อ.ธัสมน</t>
  </si>
  <si>
    <t>9200</t>
  </si>
  <si>
    <t>ตรวจรับการจ้างเหมานางนันท์นภัส  ฟั่นแจ้ง</t>
  </si>
  <si>
    <t>9300</t>
  </si>
  <si>
    <t>ตรวจรับการจ้างเหมานางสาวสมปอง  เทียบสี</t>
  </si>
  <si>
    <t>ตรวจรับการจ้างเหมานางสาวชมพู  เนินหาด</t>
  </si>
  <si>
    <t>ตรวจรับการจ้างหมานายภาคภูมิ  อุนพงศ์ถาวร</t>
  </si>
  <si>
    <t>อ.ปรีดาวรรณ</t>
  </si>
  <si>
    <t>อ.อรพรรณ</t>
  </si>
  <si>
    <t>อ.ปัทมา</t>
  </si>
  <si>
    <t>8800</t>
  </si>
  <si>
    <t>ตรวจรับการจ้างเหมานายจักพันธ์ อินบำรุง</t>
  </si>
  <si>
    <t>ตรวจรับการจ้างเหมานางแสงสุรีย์ จิ๋วนางนอง</t>
  </si>
  <si>
    <t>อ.อรัญญา</t>
  </si>
  <si>
    <t>ตรวจรับการจ้างเหมานายบุญนิวิฐ ขลุงชะนา</t>
  </si>
  <si>
    <t>ตรวจรับการจ้างเหมานายบุญจันทร์ ทาโพทอง</t>
  </si>
  <si>
    <t>ตรวจรับการจ้างเหมานางสุชาดา สีขาว</t>
  </si>
  <si>
    <t>10160</t>
  </si>
  <si>
    <t>ตรวจรับการจ้างเหมานางสาววิภา ขันทองดี</t>
  </si>
  <si>
    <t>ตรวจรับการจ้างเหมานายบุญนิวิฐ  ขลุงชะนา</t>
  </si>
  <si>
    <t>ตรวจรับการจ้างเหมานางสุขาดา สีขาว</t>
  </si>
  <si>
    <t>อ.ศุภกิจ</t>
  </si>
  <si>
    <t>7/02/57</t>
  </si>
  <si>
    <t>ตรวจรับการจัดซื้อวัสดุบริโภค (อาหารแห้ง) 5 รายการ</t>
  </si>
  <si>
    <t>อ.วรัญญา</t>
  </si>
  <si>
    <t>10/02/57</t>
  </si>
  <si>
    <t>ตรวจรับการจ้างเหมาบริการ บุคลากภายนอก</t>
  </si>
  <si>
    <t>ตรวจรับการจ้างเหมาบริการทำสมุดบัญชีบันทึกเวลาเรียน 1 รายการ</t>
  </si>
  <si>
    <t>18000</t>
  </si>
  <si>
    <t>ตรวจรับการจ้างเหมาบริการซ่อมเครื่องปั๊มน้ำ 3 รายการ</t>
  </si>
  <si>
    <t>ตรวจรับการจ้างเหมาบริการถ่ายเอกสารและเย็บเล่ม 1 รายการ</t>
  </si>
  <si>
    <t>17/02/57</t>
  </si>
  <si>
    <t>ตรวจรับการจ้างเหมาบริการซ่อมรถยนต์ กง 5165 จบ  7 รายการ</t>
  </si>
  <si>
    <t>18/02/57</t>
  </si>
  <si>
    <t>ตรวจรับการจัดซื้อวัสดุสิ่งก่อสร้าง จำนวน 24 รายการ</t>
  </si>
  <si>
    <t>32980</t>
  </si>
  <si>
    <t>18/07/57</t>
  </si>
  <si>
    <t xml:space="preserve">ตรวจรับการจัดซื้อวัสดุสิ่งก่อสร้าง จำนวน 24 รายการ </t>
  </si>
  <si>
    <t>25/02/57</t>
  </si>
  <si>
    <t>ตรวจรับการจัดซื้อวัสดุวิทยาศาสตร์ จำนวน 30 รายการ</t>
  </si>
  <si>
    <t>27/02/57</t>
  </si>
  <si>
    <t>ตรวจรับการจัดซื้อวัสดุสำนักงาน จำนวน 9 รายการ</t>
  </si>
  <si>
    <t>28/02/57</t>
  </si>
  <si>
    <t>ตรวจรับการจัดซื้อวัสดุอุปโภค (อาหารสด)</t>
  </si>
  <si>
    <t>24/02/57</t>
  </si>
  <si>
    <t>ตรวจรับการจัดซื้อวัสดุต่าง ๆ จำนวน 13 รายการ</t>
  </si>
  <si>
    <t>26/02/57</t>
  </si>
  <si>
    <t>ตรวจรับการจ้างเหมาบันทึกข้อมูลวิจัยและจ้างพิมพ์แก้ไขโครงร่างวิจัย จำนวน 4 รายการ</t>
  </si>
  <si>
    <t>21/02/57</t>
  </si>
  <si>
    <t>ตรวจรับการจ้างเหมาซ่อมไมโครโฟนไร้สาย</t>
  </si>
  <si>
    <t>ตรวจรับการจ้างเหมาซ่อมคอมพิวเตอร์ 3 รายการ</t>
  </si>
  <si>
    <t>ตรวจรับการจ้างเหมาทำป้ายไวนิล จำนวน 1 รายการ</t>
  </si>
  <si>
    <t>ตรวจรับการจัดจ้างเหมาทำป้ายทำเนียบผู้บริหาร และป้ายรายชื่อผู้อำนวยการ จำนวน 2 รายการ</t>
  </si>
  <si>
    <t>ตรวจรับการจ้างเหมาเช่ารถตู้ปรับอากาศ 2 คัน</t>
  </si>
  <si>
    <t>ตรวจรับการจ้างซ่อมคอมพิวเตอร์ 2 รายการ</t>
  </si>
  <si>
    <t>ตรวจรับการจ้างเหมาถ่ายเอกสารและเย็บเล่ม จำนวน 4 รายการ</t>
  </si>
  <si>
    <t>ตรวจรับการจ้างเหมาถ่ายเอกสารและเย็บเล่ม 4 รายการ</t>
  </si>
  <si>
    <t>ตรวจรับการจ้างเหมาบริการนางวิภา ขันทองดี</t>
  </si>
  <si>
    <t>ตรวจรับการจ้างเหมาบริการนางสาวกาญจนา พนารักษ์</t>
  </si>
  <si>
    <t>ตรวจรับการจ้างเหมานางมาลัย  ดาวกระจาย</t>
  </si>
  <si>
    <t>ตรวจรับการจ้างเหมานางนันทนา  แน่นหนา</t>
  </si>
  <si>
    <t>ตรวจรับการจ้างเหมาบริการนางมาลัย  ดาวกระจาย</t>
  </si>
  <si>
    <t>ตรวจรับหารจ้างเหมาบริการนางนันทนา  แน่นหนา</t>
  </si>
  <si>
    <t>6/03/57</t>
  </si>
  <si>
    <t>ตรวจรับการจ้างเหมาเทพื้นคอนกรีดวางเครื่องออกกำลังกาย 7 รายการ</t>
  </si>
  <si>
    <t>ตรวจรับการจ้างเหมาเทพื้นคอนกรีดวางเครื่อง         ออกกำลังกาย 7 รายการ</t>
  </si>
  <si>
    <t>12/03/57</t>
  </si>
  <si>
    <t>ตรวจรับจัดจ้างเช่าใช้บริการสัญญาณอินเตอร์เน็ต</t>
  </si>
  <si>
    <t>ตรวจรับการจ้างเหมาจับจีบผ้าพร้อมดอกตกแต่งสถานที่   1รายการ</t>
  </si>
  <si>
    <t>4000</t>
  </si>
  <si>
    <t>ตรวจรับการจ้างเหมาเช่าเต้นท์ 1 รายการ</t>
  </si>
  <si>
    <t>2000</t>
  </si>
  <si>
    <t>ตรวจรับการจ้างเหมาถ่ายเอกสาร 1 รายการ</t>
  </si>
  <si>
    <t>13/03/57</t>
  </si>
  <si>
    <t>ตรวจรับการจ้างซ่อมมอเตอร์ 3 รายการ</t>
  </si>
  <si>
    <t>14/03/57</t>
  </si>
  <si>
    <t>ตรวจรับการจ้างเหมาดำเนินการต่าง ๆ 4 รายการ</t>
  </si>
  <si>
    <t>22000</t>
  </si>
  <si>
    <t>ตรวจรับการจ้างเหมาดำเนินการต่างๆ 4 รายการ</t>
  </si>
  <si>
    <t>ตรวจรับการจ้างเหมาตกแต่งอาคารสถานที่ 1 รายการ</t>
  </si>
  <si>
    <t>40000</t>
  </si>
  <si>
    <t>ตรวจรับการจ้างเหมาตกแต่งสถานที่ 1 รายการ</t>
  </si>
  <si>
    <t>ตรวจรับการจ้างเหมาทำป้ายไวนิลหน้าเวที 1 รายการ</t>
  </si>
  <si>
    <t>ตรวจรับการจัดซื้อวัสดุสำนักงาน ต่ออายุนิตยสารประจำปี 5 รายการ</t>
  </si>
  <si>
    <t>5620</t>
  </si>
  <si>
    <t>ตรวจรับการจัดซื้อวัสดุสำนักงาน 2 รายการ</t>
  </si>
  <si>
    <t>ตรวจรับการจัดซื้อวัสดุสำนักงาน 4 รายการ</t>
  </si>
  <si>
    <t>ตรวจรับการจัดซื้อวัสดุสำนักงาน 7 รายการ</t>
  </si>
  <si>
    <t>ตรวจรับการจัดซื้อวัสดุต่าง ๆ 1 รายการ</t>
  </si>
  <si>
    <t>ตรวจรับการจัดซื้อวัสดุไฟฟ้า 9 รายการ</t>
  </si>
  <si>
    <t>22535</t>
  </si>
  <si>
    <t xml:space="preserve">12/03/57 </t>
  </si>
  <si>
    <t>ตรวจรับการจ้างเหมาตกแต่งเวทีและสถานที่ 1 รายการ</t>
  </si>
  <si>
    <t>18/03/57</t>
  </si>
  <si>
    <t>ตรวจรับการจ้างซ่อมทาสีรั้วด้านหน้าและด้านข้างวิทยาลัย 4 รายการ</t>
  </si>
  <si>
    <t>98000</t>
  </si>
  <si>
    <t>21/03/57</t>
  </si>
  <si>
    <t>ตรวจรับการจ้างเหมาทำรูปเล่มและทำปก</t>
  </si>
  <si>
    <t>25/03/57</t>
  </si>
  <si>
    <t>ตรวจรับการจ้างเหมาถ่ายเอกสาร 2 รายการ</t>
  </si>
  <si>
    <t>11500</t>
  </si>
  <si>
    <t>ตรวจรับการจ้างเหมาถ่ายเอกสาร 2รายการ</t>
  </si>
  <si>
    <t>ตรวจรับการจ้างซ่อมรถโตโยต้า นข 2619       11 รายการ</t>
  </si>
  <si>
    <t>27/03/57</t>
  </si>
  <si>
    <t>ตรวจรับการจ้างเหมาเช้ารถตู้ปรับอากาศ 3 รายการ</t>
  </si>
  <si>
    <t>ตรวจรับการจ้างเหมาเช่ารถตู้ปรับอาการศ 3 รายการ</t>
  </si>
  <si>
    <t>28/03/57</t>
  </si>
  <si>
    <t>ตรวจรับการจ้างเหมาทำป้ายไวนิล 1 รายการ</t>
  </si>
  <si>
    <t>1500</t>
  </si>
  <si>
    <t>ตรวจรับการจ้าวเหมาทำป้ายไวนิล 1 รายการ</t>
  </si>
  <si>
    <t>1000</t>
  </si>
  <si>
    <t>ตรวจรับการจ้างเหมาทำป้ายไวนิล 3 รายการ</t>
  </si>
  <si>
    <t>5194.85</t>
  </si>
  <si>
    <t>5/03/57</t>
  </si>
  <si>
    <t>ตรวจรับการจัดซื้อวัสดุสำนักงาน 1 รายการ</t>
  </si>
  <si>
    <t>ตรวจรับการจัดซื้อวัสดุเชื้อเพลิง (แก๊ส)</t>
  </si>
  <si>
    <t>320</t>
  </si>
  <si>
    <t>24/03/57</t>
  </si>
  <si>
    <t>ตรวจรับการจัดซื้อวัสดุสำนักงาน 9 รายการ</t>
  </si>
  <si>
    <t>26/03/57</t>
  </si>
  <si>
    <t xml:space="preserve">ตรวจรับการจัดซื้อวัสดุสำนักงาน (หนังสือตำราทางการพยาบาล) 46 รายการ </t>
  </si>
  <si>
    <t>ตรวจรับการจัดซื้อวัสดุต่าง ๆ 19 รายการ</t>
  </si>
  <si>
    <t>8000</t>
  </si>
  <si>
    <t>31/03/57</t>
  </si>
  <si>
    <t>ตรวจรับการจัดซื้อวัสดุอื่น ๆ พานพุ่มดอกไม้สด 1 รายการ</t>
  </si>
  <si>
    <t>4/04/57</t>
  </si>
  <si>
    <t>2400</t>
  </si>
  <si>
    <t>08/04/57</t>
  </si>
  <si>
    <t>ตรวจรับการจัดซื้อวัสดุอื่น พานพุ่มดอกไม้สด 1 รายการ</t>
  </si>
  <si>
    <t>3/04/57</t>
  </si>
  <si>
    <t>ตรวจรับการจ้างซ่อมรถยนต์โตโยต้านข 2397 1 รายการ</t>
  </si>
  <si>
    <t>รับการจ้างตกแต่งสถานที่ 1 งาน</t>
  </si>
  <si>
    <t>21/04/57</t>
  </si>
  <si>
    <t>ตรวจรับการจ้างเช่าใช้บริการสัญญาณอินเตอร์เน็ต 3 รายการ</t>
  </si>
  <si>
    <t>25/04/57</t>
  </si>
  <si>
    <t>ตรวจรับการจัดซื้อวัสดุอื่น ๆ จำนวน 1 รายการ</t>
  </si>
  <si>
    <t>18/04/57</t>
  </si>
  <si>
    <t>ตรวจรับการจัดซื้อวัสดุสำนักงาน 21 รายการ</t>
  </si>
  <si>
    <t>2 คน</t>
  </si>
  <si>
    <t>24/04/57</t>
  </si>
  <si>
    <t>ตรวจรับการจัดซื้อวัสดุงานบ้านงานครัว</t>
  </si>
  <si>
    <t>99000</t>
  </si>
  <si>
    <t>17/04/57</t>
  </si>
  <si>
    <t>ตรวจรับการจ้างเหมาเช่ารถปรับอากาศ 2 ชั้น 2 คัน</t>
  </si>
  <si>
    <t>ตรวจรับการจ้างเหมารถปรับอากาศ 2 ชั้น 2 คัน</t>
  </si>
  <si>
    <t>ตรวจรับการจ้างเหมาเช่ารถตู้ปรับอากาศ 2 รายการ</t>
  </si>
  <si>
    <t>23/04/57</t>
  </si>
  <si>
    <t>ตรวจรับการจ้างซ่อมรถยนต์โตโยต้า นข 2282 5 รายการ</t>
  </si>
  <si>
    <t>ครั้งที่ 2/2557</t>
  </si>
  <si>
    <t>28/04/57</t>
  </si>
  <si>
    <t>ตวจรับการจัดซื้อวัสดุคอมพิวเตอร์ 8 รายการ</t>
  </si>
  <si>
    <t>6/05/57</t>
  </si>
  <si>
    <t>ตรวจรับการจัดซื้อวัสดุสำนักงาน 3 รายการ</t>
  </si>
  <si>
    <t>7/05/57</t>
  </si>
  <si>
    <t xml:space="preserve">ตรวจรับการจัดซื้อวัสดุต่าง ๆ </t>
  </si>
  <si>
    <t>ตรวจรับการจัดซื้อวัสดุงานบ้านงานครัว 9 รายการ</t>
  </si>
  <si>
    <t>19644</t>
  </si>
  <si>
    <t>ตรวจรับการจัดซื้อวัสดุงานบ้านงานครัว 13 รายการ</t>
  </si>
  <si>
    <t>ตรวจรับการจัดซื้อวัสดุน้ำยาดับเพลิง</t>
  </si>
  <si>
    <t>ตรวจรับการจัดซื้อวัสดุสำนักงาน 20 รายการ</t>
  </si>
  <si>
    <t>2260</t>
  </si>
  <si>
    <t>ตรวจรับการจัดซื้อครุภัณฑ์สำนักงาน 1 รายการ ตู้เซฟ</t>
  </si>
  <si>
    <t>10700</t>
  </si>
  <si>
    <t>12/05/57</t>
  </si>
  <si>
    <t>ตรวจรับการจัดซื้อวัสดุอื่น ๆ  1 รายการ</t>
  </si>
  <si>
    <t>ตรวจรับการจัดซื้อวัสดุงานบ้านงานครัว 4 รายการ</t>
  </si>
  <si>
    <t>20910</t>
  </si>
  <si>
    <t>ตรวจรับการจ้างเหมาเช่ารถบัสปรับอากาศ (2ชั้นVIP) 1คัน</t>
  </si>
  <si>
    <t>60000</t>
  </si>
  <si>
    <t>ตรวจรับการจ้างซ่อมเครื่องมัลติมีเดียโปรเจคเตอร์ 5 รายการ</t>
  </si>
  <si>
    <t>8893</t>
  </si>
  <si>
    <t>15/01/57</t>
  </si>
  <si>
    <t>ตรวจรับการจ้างเหมาถ่ายเอกสาร 9 รายการ</t>
  </si>
  <si>
    <t>4961</t>
  </si>
  <si>
    <t>ตรวจรับการจ้างเหมาถ่ายเอกสารและเข้าเล่ม 2 รายการ</t>
  </si>
  <si>
    <t>23/03/57</t>
  </si>
  <si>
    <t>ตรวจรับการจ้างเช่ารถตู้ปรับอากาศ  1 รายการ</t>
  </si>
  <si>
    <t>ตรวจรับการจัดซื้อวัสดุสำนักงาน (โล่รางวัล) 1 รายการ</t>
  </si>
  <si>
    <t>22/05/57</t>
  </si>
  <si>
    <t>ตรวจรับการจัดซื้อวัสดุอื่น ๆ (พวงมาลา) 1 รายการ</t>
  </si>
  <si>
    <t>4/06/57</t>
  </si>
  <si>
    <t>ตรวจรับการจัดซื้อวัสดุเชื้อเพลิง (แก๊ส) 1 รายการ</t>
  </si>
  <si>
    <t>2/05/57</t>
  </si>
  <si>
    <t>ตรวจรับการจัดซ้อวัดสุสำนักงาน (รูปเล่มรายงานพร้อม CD) 1 รายการ</t>
  </si>
  <si>
    <t>25/06/57</t>
  </si>
  <si>
    <t>ตรวจรับการจัดซื้อวัดสุสำนักงาน 1 รายการ</t>
  </si>
  <si>
    <t>ตรวจรับการจ้างเหมารถตู้ปรับอากาศ 2 รายการ</t>
  </si>
  <si>
    <t>26/05/57</t>
  </si>
  <si>
    <t>ตรวจรับการจ้างเหมาบริการกำจัดปลวก 1 รายการ</t>
  </si>
  <si>
    <t>3000</t>
  </si>
  <si>
    <t>ตรวจรับการเช่าบริการสัญญาณอินเตอร์เน็ต ประจำปี 2557 3 รายการ</t>
  </si>
  <si>
    <t>30/05/57</t>
  </si>
  <si>
    <t xml:space="preserve">ตรวจรับการจัดจ้างซ่อมรถยนต์ โตโยต้า นข 3044 </t>
  </si>
  <si>
    <t>9800</t>
  </si>
  <si>
    <t>27/5/57</t>
  </si>
  <si>
    <t>ตรวจรับการจ้างล้างย่อยแอร์ ครั้งที่ 3 จำนวน 139 เครื่อง</t>
  </si>
  <si>
    <t>6/6/57</t>
  </si>
  <si>
    <t>ตรวจรับการจ้างเหมาเช่ารถตู้ปรับอากาศ 1 คน</t>
  </si>
  <si>
    <t>16/06/57</t>
  </si>
  <si>
    <t xml:space="preserve">ตรวจรับการเช่าบริการสัญญาณอินเตอร์เน็ต ประจำปี 2557 </t>
  </si>
  <si>
    <t>ตรวจรับการเช่าบริการสัญญาณอินเตอร์เน็ต ประจำปี 2557</t>
  </si>
  <si>
    <t>31/05/57</t>
  </si>
  <si>
    <t>ตรวจรับการจ้าเหมาดำเนินการต่าง ๆ 4 รายการ</t>
  </si>
  <si>
    <t>17500</t>
  </si>
  <si>
    <t>30/06/57</t>
  </si>
  <si>
    <t>13/06/57</t>
  </si>
  <si>
    <t>ตรวจรับการจ้างเหมาทำเล่มรายงานการประเมินตนเอง 1 รายการ</t>
  </si>
  <si>
    <t>ตรวจรับการจ้างเหมาถ่ายเอกสารและเย็บเล็ม 6 รายการ</t>
  </si>
  <si>
    <t>ตรวจรับการจ้างเหมาถ่ายเอกสารประกอบการประชุม 1 รายการ</t>
  </si>
  <si>
    <t>ตรวจรับการซ่อมเครื่องปรับอากาศ 7 เครื่อง 9 รายการ</t>
  </si>
  <si>
    <t>8050</t>
  </si>
  <si>
    <t>ตรวจรับการจ้างเหมาบริการกำจัดปลวก ครั้งที่ 9 9รายการ</t>
  </si>
  <si>
    <t>29/05/57</t>
  </si>
  <si>
    <t>จัดซื้อวัดสุงานบ้านงานครัว 2 รายการ วัสดุสำนักงาน 1 รายการ</t>
  </si>
  <si>
    <t>ตรวจรับการจัดซื้อวัดสุอื่น ๆ 1 รายการ พวงมาลา</t>
  </si>
  <si>
    <t>800</t>
  </si>
  <si>
    <t>09/06/57</t>
  </si>
  <si>
    <t>ตรวจรับการจัดซื้อวัสดุและครุภัณฑ์ไฟฟ้าและวิทยุ 4 รายการ</t>
  </si>
  <si>
    <t>11/06/57</t>
  </si>
  <si>
    <t>ตรวจรับการจัดซื้อวัสดุสำนักงานวารสารต่างประเทศ</t>
  </si>
  <si>
    <t>7/07/57</t>
  </si>
  <si>
    <t>ตรวจรับการจัดซื้อวัสดุยานพาหนะ 1 รายการ</t>
  </si>
  <si>
    <t>8/07/57</t>
  </si>
  <si>
    <t>ตรวจรับการจัดซื้อวัสดุสิ่งก่อสร้าง 6 รายการ</t>
  </si>
  <si>
    <t>15/07/57</t>
  </si>
  <si>
    <t>ตรวจรับการจัดซื้อวัสดุไฟฟ้า 2 รายการ</t>
  </si>
  <si>
    <t>4140</t>
  </si>
  <si>
    <t>14/07/57</t>
  </si>
  <si>
    <t>ตรวจรับการจัดซื้อวัสดุสำนักงาน 5 รายการ</t>
  </si>
  <si>
    <t>ตรวจรับการจัดซื้อวัสดุอื่น ๆ 1 รายการ</t>
  </si>
  <si>
    <t>17/07/57</t>
  </si>
  <si>
    <t>ตรวจรับการจัดซื้อวัดสุงานบ้านงานครัว  1 รายการ</t>
  </si>
  <si>
    <t>3750</t>
  </si>
  <si>
    <t>21/07/57</t>
  </si>
  <si>
    <t>ตรวจรับวัสดุงานบ้านงานครัว 5 รายการ</t>
  </si>
  <si>
    <t>75000</t>
  </si>
  <si>
    <t>ตรวจรับการจัดซื้อวัสดุคอมพิวเตอร์ 4 รายการ</t>
  </si>
  <si>
    <t>ตรวจรับการจัดซื้อวัดสุงานบ้านงานครัว</t>
  </si>
  <si>
    <t>ตรวจรับกการจัวื้อวัดสุสิ่งก่อสร้าง 3 รายการ</t>
  </si>
  <si>
    <t>22/07/57</t>
  </si>
  <si>
    <t>25/07/57</t>
  </si>
  <si>
    <t>ตรวจรับการจัดซื้อวัสดุไฟฟ้า 3 รายการ</t>
  </si>
  <si>
    <t>24/07/57</t>
  </si>
  <si>
    <t>ตรวจรับการจัดซื้อวัสดุงานบ้านงานครัว 1 รายการ</t>
  </si>
  <si>
    <t>27000</t>
  </si>
  <si>
    <t>29/07/57</t>
  </si>
  <si>
    <t>2700</t>
  </si>
  <si>
    <t>30/07/57</t>
  </si>
  <si>
    <t>ตรวจรับการจัดซื้อวัสดุสำนักงาน 12 รายการ</t>
  </si>
  <si>
    <t>31/07/57</t>
  </si>
  <si>
    <t>ตรวจรับการจัดซื้อวัดสุเชื้อเพลิง (แก๊ส) 1 รายการ</t>
  </si>
  <si>
    <t>4/08/57</t>
  </si>
  <si>
    <t>ตรวจรับการจัดซื้อวัสดุวิทยาศาสตร์และการแพทย์ 28 รายการ</t>
  </si>
  <si>
    <t>ตรวจรับการจัดจ้างพิมพ์ 2 รายการ</t>
  </si>
  <si>
    <t>18/06/57</t>
  </si>
  <si>
    <t>ตรวจรับการจัดจ้างเหมาทำป้ายชื่อ 1 รายการ</t>
  </si>
  <si>
    <t>1190</t>
  </si>
  <si>
    <t>20/05/57</t>
  </si>
  <si>
    <t>ตราจรับการจ้างเหมาถ่ายเอกสาร 2 รายการ</t>
  </si>
  <si>
    <t>ตรวจรับการจ้างเหมาทำป้ายตราสัญลักษณ์และทำแท่นตราสัญลักษณ์ 2 รายการ</t>
  </si>
  <si>
    <t>ตรวจรับการจัดทำบอร์ดประชาสัมพันธ์1 รายการ</t>
  </si>
  <si>
    <t>8500</t>
  </si>
  <si>
    <t>ตรวจรับการจ้างเช้าใช้บริการอินเตอร์เน็ต เดือนมิถุนายน</t>
  </si>
  <si>
    <t>ตรวจรับการจ้างเหมาจัดบอร์ดนิทรรศการ 1 รายการ</t>
  </si>
  <si>
    <t>10/07/57</t>
  </si>
  <si>
    <t>ตรวจรับการจ้างเหมาถ่ายเอกสารประกอบการอบรม 1รายการ</t>
  </si>
  <si>
    <t>10/7/57</t>
  </si>
  <si>
    <t>ตรวจรับการจ้างเช่าใช้บริการโปรแกรมสื่ออิเล็กทรอนิกส์ภาษาอังกฤษออนไลน์  1 โปรแกรม</t>
  </si>
  <si>
    <t>ตรวจรับการจ้างเช่าใช้บริการโปรแกรมสื่ออิเล็กทรอนิกส์ภาษาอังกฤษออนไลน์  4 โปรแกรม</t>
  </si>
  <si>
    <t>20/07/57</t>
  </si>
  <si>
    <t>ตรวจรับการจ้างเหมาทำป้ายติดหน้าห้องอาคารเรียนและหอพักนักศึกษา คสล. 6 ชั้น</t>
  </si>
  <si>
    <t>ตรวจรับการจ้างเหมาซ่อมรถยนต์โตโยต้า  ทะเบียน นข 2619</t>
  </si>
  <si>
    <t>ตรวจรับการจ้างเหมาถ่ายเอกสารและเข้าเล่ม10 รายการ</t>
  </si>
  <si>
    <t>ตรวจรับการจ้างเหมาซ่อมรถยนต์โตโยต้า ทะเบียน นข 2397 11 รายการ</t>
  </si>
  <si>
    <t>ตรวจรับการเหมาถ่ายเอกสารและทำเล่มรายงานประเมินตนเอง 2 รายการ</t>
  </si>
  <si>
    <t>1110</t>
  </si>
  <si>
    <t>ตรวจรับการจ้างเหมาเช่ารถตุ้ปรับอากาศ 1 รายการ</t>
  </si>
  <si>
    <t>8990</t>
  </si>
  <si>
    <t>30/7/57</t>
  </si>
  <si>
    <t>ตรวจรับการจ้างเหมานางสาวภัทราพร ทับมี</t>
  </si>
  <si>
    <t>8300</t>
  </si>
  <si>
    <t>ตรวจรับการเหมาเช่ารถบัสปรับอากาศ 2 ชั้น vip 2 8o</t>
  </si>
  <si>
    <t>ตรวจรับการจ้างเหมารถบัสปรับอากาศ 2 ชั้น vip  2 คัน</t>
  </si>
  <si>
    <t xml:space="preserve">ครั้งที่ 2 /2557 </t>
  </si>
  <si>
    <t xml:space="preserve">แต่งตั้งคณะกรรมการดำเนินการชี้สถานที่ ติดตั้งระบบโทรศัพท์ </t>
  </si>
  <si>
    <t>แต่งตั้งคณะกรรมการเปิดซองระบบโทรศัพท์</t>
  </si>
  <si>
    <t>แต่งตั้งคณะกรรมการตรวจรับระบบโทรศัพท์</t>
  </si>
  <si>
    <t>13/02/57</t>
  </si>
  <si>
    <t>คณะกรรมการกำหนดราคากลางท้องถิ่น ระบบโทรศัพท์</t>
  </si>
  <si>
    <t>แต่งตั้งคณะกรรมการเปิดซองซื้อครุภัณฑ์และวัสดุไฟฟ้าและวิทยุ 8 รายการ</t>
  </si>
  <si>
    <t>แต่งตั้งคณะกรรมการตรวจรับครุภัณฑ์และวัสดุไฟฟ้าและวิทยุ 8 รายการ</t>
  </si>
  <si>
    <t>แต่งตั้งคณะกรรมการเปิดซองซื้อวัสดุ และอุปกรณ์โสตทัศนูปกรณ์ 8 รายการ</t>
  </si>
  <si>
    <t>แต่งตั้งคณะกรรมการตรวจรับวัสดุ และอุปกรณ์โสตทัศนูปกรณ์ 8 รายการ</t>
  </si>
  <si>
    <t>แต่งตั้งคณะกรรมการชี้สถานที่ก่อสร้างเสาธง</t>
  </si>
  <si>
    <t>แต่งตั้งคณะกรรมการเปิดซองสอบราคาก่อสร้างเสาธง</t>
  </si>
  <si>
    <t>แต่งตั้งคณะกรรมการกำหนดราคาท้องถิ่นก่อสร้างเสาธง</t>
  </si>
  <si>
    <t>2/06/57</t>
  </si>
  <si>
    <t>แต่งตั้งคณะกรรมการเปิดซองราคาซื้อวัสดุสำนักงาน21 รายการ</t>
  </si>
  <si>
    <t>แต่งตั้งคณะกรรมการตรวจรับวัสดุสำนักงาน21 รายการ (รอตรวจรับภายใน 60 วัน)</t>
  </si>
  <si>
    <t>2/07/57</t>
  </si>
  <si>
    <t>แต่งตั้งคณะกรรมการกำหนดคุณลักษณะวัสดุสำนักงาน 21 รายการ</t>
  </si>
  <si>
    <t>แต่งตั้งคณะกรรมการกำหนดราคากลางก่อสร้างเขื่อนดาดหินรอบสระน้ำ 2557</t>
  </si>
  <si>
    <t>7/8/57</t>
  </si>
  <si>
    <t>แต่งตั้งคณะกรรมการกำหนดร่างขอบเขตของงาน ก่อสร้างเขื่อนดาดหินรอบสระน้ำ</t>
  </si>
  <si>
    <t>แต่งตั้งคณะกรรมการสอบหาข้อเท็จจริงพัสดุชำรุด ปีงบประมาณ 2556</t>
  </si>
  <si>
    <t>แต่งตั้งคณะกรรมการกำหนดราคากลาง จำหน่ายพัสดุ</t>
  </si>
  <si>
    <t>แต่งตั้งคณะกรรมการ จำหน่ายพัสดุ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</si>
</sst>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#,##0;[Red]#,##0"/>
    <numFmt numFmtId="189" formatCode="0.00;[Red]0.00"/>
    <numFmt numFmtId="190" formatCode="0.0"/>
    <numFmt numFmtId="191" formatCode="#,##0.0"/>
    <numFmt numFmtId="192" formatCode="0.0;[Red]0.0"/>
    <numFmt numFmtId="193" formatCode="_-* #,##0.0_-;\-* #,##0.0_-;_-* &quot;-&quot;??_-;_-@_-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1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5"/>
      <name val="TH SarabunPSK"/>
      <family val="2"/>
    </font>
    <font>
      <i/>
      <u val="single"/>
      <sz val="16"/>
      <color indexed="10"/>
      <name val="TH SarabunPSK"/>
      <family val="2"/>
    </font>
    <font>
      <b/>
      <i/>
      <u val="single"/>
      <sz val="16"/>
      <color indexed="10"/>
      <name val="TH SarabunPSK"/>
      <family val="2"/>
    </font>
    <font>
      <b/>
      <i/>
      <u val="single"/>
      <sz val="14"/>
      <color indexed="10"/>
      <name val="TH SarabunPSK"/>
      <family val="2"/>
    </font>
    <font>
      <b/>
      <i/>
      <u val="single"/>
      <sz val="15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2"/>
      <color rgb="FFFF0000"/>
      <name val="TH SarabunPSK"/>
      <family val="2"/>
    </font>
    <font>
      <b/>
      <i/>
      <u val="single"/>
      <sz val="16"/>
      <color rgb="FFFF0000"/>
      <name val="TH SarabunPSK"/>
      <family val="2"/>
    </font>
    <font>
      <b/>
      <i/>
      <u val="single"/>
      <sz val="14"/>
      <color rgb="FFFF0000"/>
      <name val="TH SarabunPSK"/>
      <family val="2"/>
    </font>
    <font>
      <b/>
      <i/>
      <u val="single"/>
      <sz val="15"/>
      <color rgb="FFFF0000"/>
      <name val="TH SarabunPSK"/>
      <family val="2"/>
    </font>
    <font>
      <i/>
      <u val="single"/>
      <sz val="16"/>
      <color rgb="FFFF0000"/>
      <name val="TH SarabunPSK"/>
      <family val="2"/>
    </font>
    <font>
      <b/>
      <u val="single"/>
      <sz val="16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87" fontId="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9" fontId="54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18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 horizontal="center"/>
    </xf>
    <xf numFmtId="188" fontId="56" fillId="0" borderId="1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/>
    </xf>
    <xf numFmtId="1" fontId="3" fillId="33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18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54" fillId="0" borderId="12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1" fontId="3" fillId="36" borderId="10" xfId="0" applyNumberFormat="1" applyFont="1" applyFill="1" applyBorder="1" applyAlignment="1">
      <alignment horizontal="center" vertical="center"/>
    </xf>
    <xf numFmtId="188" fontId="3" fillId="36" borderId="10" xfId="0" applyNumberFormat="1" applyFont="1" applyFill="1" applyBorder="1" applyAlignment="1">
      <alignment horizontal="center"/>
    </xf>
    <xf numFmtId="49" fontId="56" fillId="35" borderId="10" xfId="0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188" fontId="3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/>
    </xf>
    <xf numFmtId="1" fontId="3" fillId="33" borderId="16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189" fontId="3" fillId="33" borderId="18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1" fontId="3" fillId="33" borderId="16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/>
    </xf>
    <xf numFmtId="49" fontId="54" fillId="0" borderId="12" xfId="0" applyNumberFormat="1" applyFont="1" applyBorder="1" applyAlignment="1">
      <alignment wrapText="1"/>
    </xf>
    <xf numFmtId="49" fontId="5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190" fontId="3" fillId="37" borderId="10" xfId="0" applyNumberFormat="1" applyFont="1" applyFill="1" applyBorder="1" applyAlignment="1">
      <alignment horizontal="center"/>
    </xf>
    <xf numFmtId="190" fontId="4" fillId="37" borderId="10" xfId="0" applyNumberFormat="1" applyFont="1" applyFill="1" applyBorder="1" applyAlignment="1">
      <alignment horizontal="center" vertical="center"/>
    </xf>
    <xf numFmtId="188" fontId="3" fillId="37" borderId="10" xfId="0" applyNumberFormat="1" applyFont="1" applyFill="1" applyBorder="1" applyAlignment="1">
      <alignment horizontal="center"/>
    </xf>
    <xf numFmtId="188" fontId="3" fillId="37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190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188" fontId="3" fillId="35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54" fillId="35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 shrinkToFit="1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3" fontId="4" fillId="0" borderId="10" xfId="33" applyFont="1" applyBorder="1" applyAlignment="1">
      <alignment horizontal="center"/>
    </xf>
    <xf numFmtId="3" fontId="4" fillId="0" borderId="10" xfId="33" applyNumberFormat="1" applyFont="1" applyBorder="1" applyAlignment="1">
      <alignment horizontal="center"/>
    </xf>
    <xf numFmtId="49" fontId="4" fillId="0" borderId="10" xfId="33" applyNumberFormat="1" applyFont="1" applyBorder="1" applyAlignment="1">
      <alignment horizontal="center"/>
    </xf>
    <xf numFmtId="49" fontId="54" fillId="31" borderId="10" xfId="0" applyNumberFormat="1" applyFont="1" applyFill="1" applyBorder="1" applyAlignment="1">
      <alignment horizontal="center" vertical="center"/>
    </xf>
    <xf numFmtId="49" fontId="54" fillId="0" borderId="20" xfId="0" applyNumberFormat="1" applyFont="1" applyBorder="1" applyAlignment="1">
      <alignment horizontal="left"/>
    </xf>
    <xf numFmtId="2" fontId="55" fillId="33" borderId="10" xfId="0" applyNumberFormat="1" applyFont="1" applyFill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/>
    </xf>
    <xf numFmtId="3" fontId="54" fillId="0" borderId="20" xfId="0" applyNumberFormat="1" applyFont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 vertical="center"/>
    </xf>
    <xf numFmtId="49" fontId="3" fillId="37" borderId="21" xfId="0" applyNumberFormat="1" applyFont="1" applyFill="1" applyBorder="1" applyAlignment="1">
      <alignment horizontal="center"/>
    </xf>
    <xf numFmtId="49" fontId="54" fillId="0" borderId="1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9" fontId="4" fillId="35" borderId="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88" fontId="3" fillId="37" borderId="21" xfId="0" applyNumberFormat="1" applyFont="1" applyFill="1" applyBorder="1" applyAlignment="1">
      <alignment horizontal="center"/>
    </xf>
    <xf numFmtId="3" fontId="55" fillId="35" borderId="16" xfId="0" applyNumberFormat="1" applyFont="1" applyFill="1" applyBorder="1" applyAlignment="1">
      <alignment horizontal="center"/>
    </xf>
    <xf numFmtId="190" fontId="55" fillId="35" borderId="18" xfId="0" applyNumberFormat="1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190" fontId="3" fillId="35" borderId="18" xfId="0" applyNumberFormat="1" applyFont="1" applyFill="1" applyBorder="1" applyAlignment="1">
      <alignment horizontal="center"/>
    </xf>
    <xf numFmtId="1" fontId="3" fillId="38" borderId="10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3" fontId="3" fillId="35" borderId="12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87" fontId="3" fillId="36" borderId="10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191" fontId="3" fillId="35" borderId="0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188" fontId="3" fillId="38" borderId="10" xfId="0" applyNumberFormat="1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/>
    </xf>
    <xf numFmtId="187" fontId="3" fillId="35" borderId="14" xfId="0" applyNumberFormat="1" applyFont="1" applyFill="1" applyBorder="1" applyAlignment="1">
      <alignment horizontal="center"/>
    </xf>
    <xf numFmtId="3" fontId="3" fillId="38" borderId="10" xfId="0" applyNumberFormat="1" applyFont="1" applyFill="1" applyBorder="1" applyAlignment="1">
      <alignment/>
    </xf>
    <xf numFmtId="192" fontId="3" fillId="37" borderId="1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188" fontId="4" fillId="36" borderId="1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/>
    </xf>
    <xf numFmtId="188" fontId="3" fillId="36" borderId="21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191" fontId="3" fillId="37" borderId="10" xfId="0" applyNumberFormat="1" applyFont="1" applyFill="1" applyBorder="1" applyAlignment="1">
      <alignment horizontal="center"/>
    </xf>
    <xf numFmtId="3" fontId="3" fillId="35" borderId="13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wrapText="1"/>
    </xf>
    <xf numFmtId="193" fontId="4" fillId="0" borderId="10" xfId="33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wrapText="1"/>
    </xf>
    <xf numFmtId="49" fontId="54" fillId="0" borderId="0" xfId="0" applyNumberFormat="1" applyFont="1" applyBorder="1" applyAlignment="1">
      <alignment horizontal="center" vertical="center"/>
    </xf>
    <xf numFmtId="190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54" fillId="37" borderId="10" xfId="0" applyNumberFormat="1" applyFont="1" applyFill="1" applyBorder="1" applyAlignment="1">
      <alignment horizontal="center"/>
    </xf>
    <xf numFmtId="49" fontId="54" fillId="0" borderId="10" xfId="0" applyNumberFormat="1" applyFont="1" applyBorder="1" applyAlignment="1">
      <alignment/>
    </xf>
    <xf numFmtId="188" fontId="3" fillId="35" borderId="10" xfId="0" applyNumberFormat="1" applyFont="1" applyFill="1" applyBorder="1" applyAlignment="1">
      <alignment horizontal="center"/>
    </xf>
    <xf numFmtId="188" fontId="3" fillId="35" borderId="21" xfId="0" applyNumberFormat="1" applyFont="1" applyFill="1" applyBorder="1" applyAlignment="1">
      <alignment horizontal="center"/>
    </xf>
    <xf numFmtId="188" fontId="3" fillId="35" borderId="16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43" fontId="3" fillId="35" borderId="16" xfId="33" applyFont="1" applyFill="1" applyBorder="1" applyAlignment="1">
      <alignment horizontal="center"/>
    </xf>
    <xf numFmtId="49" fontId="56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 horizontal="center" vertical="center"/>
    </xf>
    <xf numFmtId="188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88" fontId="3" fillId="0" borderId="16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188" fontId="3" fillId="35" borderId="0" xfId="0" applyNumberFormat="1" applyFont="1" applyFill="1" applyBorder="1" applyAlignment="1">
      <alignment horizontal="center" vertical="center"/>
    </xf>
    <xf numFmtId="1" fontId="3" fillId="35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16" xfId="0" applyNumberFormat="1" applyFont="1" applyFill="1" applyBorder="1" applyAlignment="1">
      <alignment horizontal="center"/>
    </xf>
    <xf numFmtId="190" fontId="3" fillId="0" borderId="14" xfId="0" applyNumberFormat="1" applyFont="1" applyFill="1" applyBorder="1" applyAlignment="1">
      <alignment horizontal="center"/>
    </xf>
    <xf numFmtId="3" fontId="3" fillId="37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/>
    </xf>
    <xf numFmtId="49" fontId="58" fillId="0" borderId="10" xfId="0" applyNumberFormat="1" applyFont="1" applyBorder="1" applyAlignment="1">
      <alignment wrapText="1"/>
    </xf>
    <xf numFmtId="49" fontId="58" fillId="0" borderId="10" xfId="0" applyNumberFormat="1" applyFont="1" applyBorder="1" applyAlignment="1">
      <alignment horizontal="center" vertical="center"/>
    </xf>
    <xf numFmtId="188" fontId="58" fillId="0" borderId="10" xfId="0" applyNumberFormat="1" applyFont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/>
    </xf>
    <xf numFmtId="188" fontId="58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/>
    </xf>
    <xf numFmtId="188" fontId="61" fillId="0" borderId="10" xfId="0" applyNumberFormat="1" applyFont="1" applyBorder="1" applyAlignment="1">
      <alignment horizontal="center" vertical="center"/>
    </xf>
    <xf numFmtId="49" fontId="3" fillId="36" borderId="21" xfId="0" applyNumberFormat="1" applyFont="1" applyFill="1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/>
    </xf>
    <xf numFmtId="188" fontId="3" fillId="36" borderId="21" xfId="0" applyNumberFormat="1" applyFont="1" applyFill="1" applyBorder="1" applyAlignment="1">
      <alignment horizontal="center" vertical="center"/>
    </xf>
    <xf numFmtId="1" fontId="3" fillId="36" borderId="21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9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188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vertical="center" wrapText="1"/>
    </xf>
    <xf numFmtId="49" fontId="58" fillId="0" borderId="0" xfId="0" applyNumberFormat="1" applyFont="1" applyBorder="1" applyAlignment="1">
      <alignment vertical="center" wrapText="1"/>
    </xf>
    <xf numFmtId="49" fontId="58" fillId="0" borderId="0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/>
    </xf>
    <xf numFmtId="49" fontId="7" fillId="36" borderId="13" xfId="0" applyNumberFormat="1" applyFont="1" applyFill="1" applyBorder="1" applyAlignment="1">
      <alignment horizontal="center"/>
    </xf>
    <xf numFmtId="49" fontId="7" fillId="36" borderId="14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38" borderId="11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horizontal="center"/>
    </xf>
    <xf numFmtId="49" fontId="7" fillId="38" borderId="14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13" xfId="0" applyNumberFormat="1" applyFont="1" applyFill="1" applyBorder="1" applyAlignment="1">
      <alignment horizontal="center"/>
    </xf>
    <xf numFmtId="49" fontId="7" fillId="37" borderId="14" xfId="0" applyNumberFormat="1" applyFont="1" applyFill="1" applyBorder="1" applyAlignment="1">
      <alignment horizontal="center"/>
    </xf>
    <xf numFmtId="49" fontId="7" fillId="36" borderId="15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49" fontId="7" fillId="38" borderId="15" xfId="0" applyNumberFormat="1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49" fontId="7" fillId="38" borderId="16" xfId="0" applyNumberFormat="1" applyFont="1" applyFill="1" applyBorder="1" applyAlignment="1">
      <alignment horizontal="center"/>
    </xf>
    <xf numFmtId="49" fontId="7" fillId="38" borderId="18" xfId="0" applyNumberFormat="1" applyFont="1" applyFill="1" applyBorder="1" applyAlignment="1">
      <alignment horizontal="center"/>
    </xf>
    <xf numFmtId="49" fontId="15" fillId="38" borderId="11" xfId="0" applyNumberFormat="1" applyFont="1" applyFill="1" applyBorder="1" applyAlignment="1">
      <alignment horizontal="center"/>
    </xf>
    <xf numFmtId="49" fontId="15" fillId="38" borderId="13" xfId="0" applyNumberFormat="1" applyFont="1" applyFill="1" applyBorder="1" applyAlignment="1">
      <alignment horizontal="center"/>
    </xf>
    <xf numFmtId="49" fontId="15" fillId="38" borderId="14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6"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20" zoomScaleNormal="120" zoomScalePageLayoutView="0" workbookViewId="0" topLeftCell="A1">
      <selection activeCell="A1" sqref="A1:E1"/>
    </sheetView>
  </sheetViews>
  <sheetFormatPr defaultColWidth="9.140625" defaultRowHeight="12.75"/>
  <cols>
    <col min="1" max="1" width="12.140625" style="3" customWidth="1"/>
    <col min="2" max="2" width="45.421875" style="1" customWidth="1"/>
    <col min="3" max="3" width="10.421875" style="1" customWidth="1"/>
    <col min="4" max="4" width="9.8515625" style="1" bestFit="1" customWidth="1"/>
    <col min="5" max="5" width="9.00390625" style="2" customWidth="1"/>
    <col min="6" max="16384" width="9.140625" style="1" customWidth="1"/>
  </cols>
  <sheetData>
    <row r="1" spans="1:5" ht="21">
      <c r="A1" s="285" t="s">
        <v>52</v>
      </c>
      <c r="B1" s="285"/>
      <c r="C1" s="285"/>
      <c r="D1" s="285"/>
      <c r="E1" s="285"/>
    </row>
    <row r="2" spans="1:5" ht="21">
      <c r="A2" s="290" t="s">
        <v>57</v>
      </c>
      <c r="B2" s="290"/>
      <c r="C2" s="290"/>
      <c r="D2" s="290"/>
      <c r="E2" s="290"/>
    </row>
    <row r="3" spans="1:5" ht="21">
      <c r="A3" s="286" t="s">
        <v>58</v>
      </c>
      <c r="B3" s="286"/>
      <c r="C3" s="286"/>
      <c r="D3" s="286"/>
      <c r="E3" s="286"/>
    </row>
    <row r="4" spans="1:5" ht="21">
      <c r="A4" s="286" t="s">
        <v>371</v>
      </c>
      <c r="B4" s="286"/>
      <c r="C4" s="286"/>
      <c r="D4" s="286"/>
      <c r="E4" s="286"/>
    </row>
    <row r="5" spans="1:5" ht="26.25">
      <c r="A5" s="35" t="s">
        <v>5</v>
      </c>
      <c r="B5" s="26"/>
      <c r="C5" s="8"/>
      <c r="D5" s="8"/>
      <c r="E5" s="10"/>
    </row>
    <row r="6" spans="1:5" ht="21">
      <c r="A6" s="294" t="s">
        <v>54</v>
      </c>
      <c r="B6" s="295"/>
      <c r="C6" s="295"/>
      <c r="D6" s="295"/>
      <c r="E6" s="296"/>
    </row>
    <row r="7" spans="1:5" ht="63">
      <c r="A7" s="21" t="s">
        <v>0</v>
      </c>
      <c r="B7" s="21" t="s">
        <v>1</v>
      </c>
      <c r="C7" s="21" t="s">
        <v>2</v>
      </c>
      <c r="D7" s="22" t="s">
        <v>6</v>
      </c>
      <c r="E7" s="18" t="s">
        <v>53</v>
      </c>
    </row>
    <row r="8" spans="1:5" ht="21">
      <c r="A8" s="5" t="s">
        <v>50</v>
      </c>
      <c r="B8" s="25" t="s">
        <v>71</v>
      </c>
      <c r="C8" s="5" t="s">
        <v>46</v>
      </c>
      <c r="D8" s="6">
        <v>8330</v>
      </c>
      <c r="E8" s="17" t="str">
        <f aca="true" t="shared" si="0" ref="E8:E18">IF(C8="ประธาน","1",IF(C8="กรรมการ","0.5",IF(C8="เลขานุการ","0.5")))</f>
        <v>1</v>
      </c>
    </row>
    <row r="9" spans="1:5" ht="42">
      <c r="A9" s="21" t="s">
        <v>110</v>
      </c>
      <c r="B9" s="57" t="s">
        <v>115</v>
      </c>
      <c r="C9" s="21" t="s">
        <v>46</v>
      </c>
      <c r="D9" s="22">
        <v>18000</v>
      </c>
      <c r="E9" s="49" t="str">
        <f t="shared" si="0"/>
        <v>1</v>
      </c>
    </row>
    <row r="10" spans="1:5" ht="24" customHeight="1">
      <c r="A10" s="73" t="s">
        <v>130</v>
      </c>
      <c r="B10" s="203" t="s">
        <v>144</v>
      </c>
      <c r="C10" s="21" t="s">
        <v>45</v>
      </c>
      <c r="D10" s="22">
        <v>12365</v>
      </c>
      <c r="E10" s="49" t="str">
        <f t="shared" si="0"/>
        <v>0.5</v>
      </c>
    </row>
    <row r="11" spans="1:5" ht="21">
      <c r="A11" s="69" t="s">
        <v>163</v>
      </c>
      <c r="B11" s="25" t="s">
        <v>169</v>
      </c>
      <c r="C11" s="5" t="s">
        <v>45</v>
      </c>
      <c r="D11" s="6">
        <v>40000</v>
      </c>
      <c r="E11" s="49" t="str">
        <f t="shared" si="0"/>
        <v>0.5</v>
      </c>
    </row>
    <row r="12" spans="1:5" ht="21.75" customHeight="1">
      <c r="A12" s="69" t="s">
        <v>184</v>
      </c>
      <c r="B12" s="25" t="s">
        <v>185</v>
      </c>
      <c r="C12" s="5" t="s">
        <v>46</v>
      </c>
      <c r="D12" s="6">
        <v>1400</v>
      </c>
      <c r="E12" s="17" t="str">
        <f t="shared" si="0"/>
        <v>1</v>
      </c>
    </row>
    <row r="13" spans="1:5" s="3" customFormat="1" ht="21">
      <c r="A13" s="69" t="s">
        <v>184</v>
      </c>
      <c r="B13" s="20" t="s">
        <v>160</v>
      </c>
      <c r="C13" s="5" t="s">
        <v>45</v>
      </c>
      <c r="D13" s="6">
        <v>4000</v>
      </c>
      <c r="E13" s="17" t="str">
        <f t="shared" si="0"/>
        <v>0.5</v>
      </c>
    </row>
    <row r="14" spans="1:5" ht="21">
      <c r="A14" s="69" t="s">
        <v>237</v>
      </c>
      <c r="B14" s="25" t="s">
        <v>238</v>
      </c>
      <c r="C14" s="5" t="s">
        <v>46</v>
      </c>
      <c r="D14" s="6">
        <v>64500</v>
      </c>
      <c r="E14" s="17" t="str">
        <f t="shared" si="0"/>
        <v>1</v>
      </c>
    </row>
    <row r="15" spans="1:5" s="3" customFormat="1" ht="21">
      <c r="A15" s="69" t="s">
        <v>239</v>
      </c>
      <c r="B15" s="20" t="s">
        <v>240</v>
      </c>
      <c r="C15" s="5" t="s">
        <v>46</v>
      </c>
      <c r="D15" s="6">
        <v>80000</v>
      </c>
      <c r="E15" s="17" t="str">
        <f t="shared" si="0"/>
        <v>1</v>
      </c>
    </row>
    <row r="16" spans="1:5" s="3" customFormat="1" ht="21">
      <c r="A16" s="69" t="s">
        <v>321</v>
      </c>
      <c r="B16" s="20" t="s">
        <v>175</v>
      </c>
      <c r="C16" s="5" t="s">
        <v>46</v>
      </c>
      <c r="D16" s="6">
        <v>59160</v>
      </c>
      <c r="E16" s="17" t="str">
        <f t="shared" si="0"/>
        <v>1</v>
      </c>
    </row>
    <row r="17" spans="1:5" s="3" customFormat="1" ht="21">
      <c r="A17" s="5" t="s">
        <v>339</v>
      </c>
      <c r="B17" s="25" t="s">
        <v>370</v>
      </c>
      <c r="C17" s="5" t="s">
        <v>45</v>
      </c>
      <c r="D17" s="6">
        <v>60000</v>
      </c>
      <c r="E17" s="17" t="str">
        <f>IF(C17="ประธาน","1",IF(C17="กรรมการ","0.5",IF(C17="เลขานุการ","0.5")))</f>
        <v>0.5</v>
      </c>
    </row>
    <row r="18" spans="1:5" s="3" customFormat="1" ht="21">
      <c r="A18" s="69"/>
      <c r="B18" s="20"/>
      <c r="C18" s="5"/>
      <c r="D18" s="6"/>
      <c r="E18" s="17" t="b">
        <f t="shared" si="0"/>
        <v>0</v>
      </c>
    </row>
    <row r="19" spans="1:5" s="3" customFormat="1" ht="21">
      <c r="A19" s="60"/>
      <c r="B19" s="65"/>
      <c r="C19" s="60"/>
      <c r="D19" s="118" t="s">
        <v>81</v>
      </c>
      <c r="E19" s="117">
        <f>E8+E9+E10+E11+E12+E13+E14+E15+E16+E17+E18</f>
        <v>8</v>
      </c>
    </row>
    <row r="20" spans="1:5" s="3" customFormat="1" ht="21">
      <c r="A20" s="60"/>
      <c r="B20" s="65"/>
      <c r="C20" s="60"/>
      <c r="D20" s="222"/>
      <c r="E20" s="223"/>
    </row>
    <row r="21" spans="1:5" ht="21">
      <c r="A21" s="287" t="s">
        <v>56</v>
      </c>
      <c r="B21" s="288"/>
      <c r="C21" s="288"/>
      <c r="D21" s="288"/>
      <c r="E21" s="289"/>
    </row>
    <row r="22" spans="1:5" s="3" customFormat="1" ht="63">
      <c r="A22" s="21" t="s">
        <v>0</v>
      </c>
      <c r="B22" s="21" t="s">
        <v>1</v>
      </c>
      <c r="C22" s="21" t="s">
        <v>2</v>
      </c>
      <c r="D22" s="22" t="s">
        <v>6</v>
      </c>
      <c r="E22" s="18" t="s">
        <v>53</v>
      </c>
    </row>
    <row r="23" spans="1:5" ht="21">
      <c r="A23" s="73"/>
      <c r="B23" s="57"/>
      <c r="C23" s="21"/>
      <c r="D23" s="58"/>
      <c r="E23" s="49" t="b">
        <f>IF(C23="ประธาน","2",IF(C23="กรรมการ","1",IF(C23="เลขานุการ","1")))</f>
        <v>0</v>
      </c>
    </row>
    <row r="24" spans="1:5" ht="21">
      <c r="A24" s="74"/>
      <c r="B24" s="28"/>
      <c r="C24" s="8"/>
      <c r="D24" s="77" t="s">
        <v>81</v>
      </c>
      <c r="E24" s="80" t="b">
        <f>E23</f>
        <v>0</v>
      </c>
    </row>
    <row r="25" spans="1:6" ht="21">
      <c r="A25" s="74"/>
      <c r="B25" s="28"/>
      <c r="C25" s="8"/>
      <c r="D25" s="228"/>
      <c r="E25" s="229"/>
      <c r="F25" s="226"/>
    </row>
    <row r="26" spans="1:5" ht="21">
      <c r="A26" s="291" t="s">
        <v>55</v>
      </c>
      <c r="B26" s="292"/>
      <c r="C26" s="292"/>
      <c r="D26" s="292"/>
      <c r="E26" s="293"/>
    </row>
    <row r="27" spans="1:5" ht="63">
      <c r="A27" s="21" t="s">
        <v>0</v>
      </c>
      <c r="B27" s="21" t="s">
        <v>1</v>
      </c>
      <c r="C27" s="21" t="s">
        <v>2</v>
      </c>
      <c r="D27" s="22" t="s">
        <v>6</v>
      </c>
      <c r="E27" s="23" t="s">
        <v>53</v>
      </c>
    </row>
    <row r="28" spans="1:5" ht="21">
      <c r="A28" s="5"/>
      <c r="B28" s="25"/>
      <c r="C28" s="5"/>
      <c r="D28" s="19"/>
      <c r="E28" s="17" t="b">
        <f>IF(C28="ประธาน","3",IF(C28="กรรมการ","1.5",IF(C28="เลขานุการ","1.5")))</f>
        <v>0</v>
      </c>
    </row>
    <row r="29" spans="1:5" ht="26.25">
      <c r="A29" s="35" t="s">
        <v>3</v>
      </c>
      <c r="B29" s="26"/>
      <c r="C29" s="3"/>
      <c r="D29" s="3"/>
      <c r="E29" s="4"/>
    </row>
    <row r="30" spans="1:5" ht="21">
      <c r="A30" s="294" t="s">
        <v>54</v>
      </c>
      <c r="B30" s="295"/>
      <c r="C30" s="295"/>
      <c r="D30" s="295"/>
      <c r="E30" s="296"/>
    </row>
    <row r="31" spans="1:5" ht="63">
      <c r="A31" s="21" t="s">
        <v>0</v>
      </c>
      <c r="B31" s="21" t="s">
        <v>1</v>
      </c>
      <c r="C31" s="21" t="s">
        <v>2</v>
      </c>
      <c r="D31" s="22" t="s">
        <v>6</v>
      </c>
      <c r="E31" s="18" t="s">
        <v>53</v>
      </c>
    </row>
    <row r="32" spans="1:5" ht="21">
      <c r="A32" s="247" t="s">
        <v>337</v>
      </c>
      <c r="B32" s="25" t="s">
        <v>146</v>
      </c>
      <c r="C32" s="5" t="s">
        <v>46</v>
      </c>
      <c r="D32" s="19">
        <v>8300</v>
      </c>
      <c r="E32" s="17" t="str">
        <f>IF(C32="ประธาน","1",IF(C32="กรรมการ","0.5",IF(C32="เลขานุการ","0.5")))</f>
        <v>1</v>
      </c>
    </row>
    <row r="33" spans="1:5" ht="21">
      <c r="A33" s="69" t="s">
        <v>179</v>
      </c>
      <c r="B33" s="25" t="s">
        <v>180</v>
      </c>
      <c r="C33" s="5" t="s">
        <v>46</v>
      </c>
      <c r="D33" s="6">
        <v>5000</v>
      </c>
      <c r="E33" s="17" t="str">
        <f aca="true" t="shared" si="1" ref="E33:E39">IF(C33="ประธาน","1",IF(C33="กรรมการ","0.5",IF(C33="เลขานุการ","0.5")))</f>
        <v>1</v>
      </c>
    </row>
    <row r="34" spans="1:5" ht="21">
      <c r="A34" s="69" t="s">
        <v>224</v>
      </c>
      <c r="B34" s="25" t="s">
        <v>225</v>
      </c>
      <c r="C34" s="5" t="s">
        <v>45</v>
      </c>
      <c r="D34" s="6">
        <v>9142</v>
      </c>
      <c r="E34" s="17" t="str">
        <f t="shared" si="1"/>
        <v>0.5</v>
      </c>
    </row>
    <row r="35" spans="1:5" ht="21">
      <c r="A35" s="69" t="s">
        <v>220</v>
      </c>
      <c r="B35" s="25" t="s">
        <v>233</v>
      </c>
      <c r="C35" s="5" t="s">
        <v>45</v>
      </c>
      <c r="D35" s="6">
        <v>5000</v>
      </c>
      <c r="E35" s="17" t="str">
        <f t="shared" si="1"/>
        <v>0.5</v>
      </c>
    </row>
    <row r="36" spans="1:5" ht="21">
      <c r="A36" s="69" t="s">
        <v>224</v>
      </c>
      <c r="B36" s="25" t="s">
        <v>262</v>
      </c>
      <c r="C36" s="5" t="s">
        <v>45</v>
      </c>
      <c r="D36" s="19">
        <v>8358</v>
      </c>
      <c r="E36" s="17" t="str">
        <f t="shared" si="1"/>
        <v>0.5</v>
      </c>
    </row>
    <row r="37" spans="1:5" ht="21">
      <c r="A37" s="69" t="s">
        <v>321</v>
      </c>
      <c r="B37" s="20" t="s">
        <v>175</v>
      </c>
      <c r="C37" s="5" t="s">
        <v>45</v>
      </c>
      <c r="D37" s="6">
        <v>59160</v>
      </c>
      <c r="E37" s="17" t="str">
        <f t="shared" si="1"/>
        <v>0.5</v>
      </c>
    </row>
    <row r="38" spans="1:5" ht="45" customHeight="1">
      <c r="A38" s="21" t="s">
        <v>335</v>
      </c>
      <c r="B38" s="57" t="s">
        <v>362</v>
      </c>
      <c r="C38" s="21" t="s">
        <v>46</v>
      </c>
      <c r="D38" s="58">
        <v>10625</v>
      </c>
      <c r="E38" s="49" t="str">
        <f t="shared" si="1"/>
        <v>1</v>
      </c>
    </row>
    <row r="39" spans="1:5" ht="24" customHeight="1">
      <c r="A39" s="21"/>
      <c r="B39" s="57"/>
      <c r="C39" s="21"/>
      <c r="D39" s="58"/>
      <c r="E39" s="49" t="b">
        <f t="shared" si="1"/>
        <v>0</v>
      </c>
    </row>
    <row r="40" spans="1:5" ht="21">
      <c r="A40" s="8"/>
      <c r="B40" s="28"/>
      <c r="C40" s="8"/>
      <c r="D40" s="158" t="s">
        <v>81</v>
      </c>
      <c r="E40" s="87">
        <f>E32+E33+E34+E35+E36+E37+E38+E39</f>
        <v>5</v>
      </c>
    </row>
    <row r="41" spans="2:4" ht="21">
      <c r="B41" s="26"/>
      <c r="C41" s="26"/>
      <c r="D41" s="26"/>
    </row>
    <row r="42" spans="1:5" ht="21">
      <c r="A42" s="287" t="s">
        <v>56</v>
      </c>
      <c r="B42" s="288"/>
      <c r="C42" s="288"/>
      <c r="D42" s="288"/>
      <c r="E42" s="289"/>
    </row>
    <row r="43" spans="1:5" ht="63">
      <c r="A43" s="21" t="s">
        <v>0</v>
      </c>
      <c r="B43" s="21" t="s">
        <v>1</v>
      </c>
      <c r="C43" s="21" t="s">
        <v>2</v>
      </c>
      <c r="D43" s="22" t="s">
        <v>6</v>
      </c>
      <c r="E43" s="18" t="s">
        <v>53</v>
      </c>
    </row>
    <row r="44" spans="1:5" ht="21">
      <c r="A44" s="21"/>
      <c r="B44" s="251" t="s">
        <v>373</v>
      </c>
      <c r="C44" s="252" t="s">
        <v>46</v>
      </c>
      <c r="D44" s="253"/>
      <c r="E44" s="254" t="str">
        <f>IF(C44="ประธาน","2",IF(C44="กรรมการ","1",IF(C44="เลขานุการ","1")))</f>
        <v>2</v>
      </c>
    </row>
    <row r="45" spans="1:5" ht="42">
      <c r="A45" s="252" t="s">
        <v>387</v>
      </c>
      <c r="B45" s="266" t="s">
        <v>385</v>
      </c>
      <c r="C45" s="252" t="s">
        <v>46</v>
      </c>
      <c r="D45" s="267"/>
      <c r="E45" s="254" t="str">
        <f>IF(C45="ประธาน","2",IF(C45="กรรมการ","1",IF(C45="เลขานุการ","1")))</f>
        <v>2</v>
      </c>
    </row>
    <row r="46" spans="1:5" ht="21">
      <c r="A46" s="154"/>
      <c r="B46" s="188"/>
      <c r="C46" s="60"/>
      <c r="D46" s="79" t="s">
        <v>81</v>
      </c>
      <c r="E46" s="76">
        <f>E44+E45</f>
        <v>4</v>
      </c>
    </row>
    <row r="47" spans="1:5" ht="21">
      <c r="A47" s="60"/>
      <c r="B47" s="61"/>
      <c r="C47" s="60"/>
      <c r="D47" s="62"/>
      <c r="E47" s="56"/>
    </row>
    <row r="48" spans="1:5" ht="21">
      <c r="A48" s="291" t="s">
        <v>55</v>
      </c>
      <c r="B48" s="292"/>
      <c r="C48" s="292"/>
      <c r="D48" s="292"/>
      <c r="E48" s="293"/>
    </row>
    <row r="49" spans="1:5" ht="63">
      <c r="A49" s="21" t="s">
        <v>0</v>
      </c>
      <c r="B49" s="21" t="s">
        <v>1</v>
      </c>
      <c r="C49" s="21" t="s">
        <v>2</v>
      </c>
      <c r="D49" s="22" t="s">
        <v>6</v>
      </c>
      <c r="E49" s="23" t="s">
        <v>53</v>
      </c>
    </row>
    <row r="50" spans="1:5" ht="21">
      <c r="A50" s="5"/>
      <c r="B50" s="25"/>
      <c r="C50" s="5"/>
      <c r="D50" s="19"/>
      <c r="E50" s="17" t="b">
        <f>IF(C50="ประธาน","3",IF(C50="กรรมการ","1.5",IF(C50="เลขานุการ","1.5")))</f>
        <v>0</v>
      </c>
    </row>
    <row r="51" spans="1:5" ht="21">
      <c r="A51" s="8"/>
      <c r="B51" s="28"/>
      <c r="C51" s="8"/>
      <c r="D51" s="174" t="s">
        <v>81</v>
      </c>
      <c r="E51" s="163" t="b">
        <f>E50</f>
        <v>0</v>
      </c>
    </row>
    <row r="52" spans="1:5" ht="26.25">
      <c r="A52" s="35" t="s">
        <v>4</v>
      </c>
      <c r="B52" s="26"/>
      <c r="C52" s="26"/>
      <c r="D52" s="194"/>
      <c r="E52" s="194"/>
    </row>
    <row r="53" spans="1:5" ht="21">
      <c r="A53" s="294" t="s">
        <v>54</v>
      </c>
      <c r="B53" s="295"/>
      <c r="C53" s="295"/>
      <c r="D53" s="295"/>
      <c r="E53" s="296"/>
    </row>
    <row r="54" spans="1:5" ht="63">
      <c r="A54" s="21" t="s">
        <v>0</v>
      </c>
      <c r="B54" s="21" t="s">
        <v>1</v>
      </c>
      <c r="C54" s="21" t="s">
        <v>2</v>
      </c>
      <c r="D54" s="22" t="s">
        <v>6</v>
      </c>
      <c r="E54" s="18" t="s">
        <v>53</v>
      </c>
    </row>
    <row r="55" spans="1:5" ht="21">
      <c r="A55" s="248" t="s">
        <v>337</v>
      </c>
      <c r="B55" s="156" t="s">
        <v>145</v>
      </c>
      <c r="C55" s="21" t="s">
        <v>46</v>
      </c>
      <c r="D55" s="22">
        <v>10160</v>
      </c>
      <c r="E55" s="49" t="str">
        <f>IF(C55="ประธาน","1",IF(C55="กรรมการ","0.5",IF(C55="เลขานุการ","0.5")))</f>
        <v>1</v>
      </c>
    </row>
    <row r="56" spans="1:5" ht="42">
      <c r="A56" s="73" t="s">
        <v>130</v>
      </c>
      <c r="B56" s="202" t="s">
        <v>144</v>
      </c>
      <c r="C56" s="21" t="s">
        <v>46</v>
      </c>
      <c r="D56" s="22">
        <v>12365</v>
      </c>
      <c r="E56" s="49" t="str">
        <f>IF(C56="ประธาน","1",IF(C56="กรรมการ","0.5",IF(C56="เลขานุการ","0.5")))</f>
        <v>1</v>
      </c>
    </row>
    <row r="57" spans="1:5" ht="42">
      <c r="A57" s="73" t="s">
        <v>207</v>
      </c>
      <c r="B57" s="57" t="s">
        <v>208</v>
      </c>
      <c r="C57" s="21" t="s">
        <v>46</v>
      </c>
      <c r="D57" s="22">
        <v>89857</v>
      </c>
      <c r="E57" s="49" t="str">
        <f>IF(C57="ประธาน","1",IF(C57="กรรมการ","0.5",IF(C57="เลขานุการ","0.5")))</f>
        <v>1</v>
      </c>
    </row>
    <row r="58" spans="1:5" ht="42">
      <c r="A58" s="73" t="s">
        <v>268</v>
      </c>
      <c r="B58" s="59" t="s">
        <v>271</v>
      </c>
      <c r="C58" s="21" t="s">
        <v>45</v>
      </c>
      <c r="D58" s="22">
        <v>2500</v>
      </c>
      <c r="E58" s="49" t="str">
        <f>IF(C58="ประธาน","1",IF(C58="กรรมการ","0.5",IF(C58="เลขานุการ","0.5")))</f>
        <v>0.5</v>
      </c>
    </row>
    <row r="59" spans="1:5" ht="42">
      <c r="A59" s="73" t="s">
        <v>304</v>
      </c>
      <c r="B59" s="59" t="s">
        <v>305</v>
      </c>
      <c r="C59" s="21" t="s">
        <v>46</v>
      </c>
      <c r="D59" s="22">
        <v>78570</v>
      </c>
      <c r="E59" s="49" t="str">
        <f>IF(C59="ประธาน","1",IF(C59="กรรมการ","0.5",IF(C59="เลขานุการ","0.5")))</f>
        <v>1</v>
      </c>
    </row>
    <row r="60" spans="1:5" ht="21">
      <c r="A60" s="73" t="s">
        <v>306</v>
      </c>
      <c r="B60" s="59" t="s">
        <v>307</v>
      </c>
      <c r="C60" s="21" t="s">
        <v>46</v>
      </c>
      <c r="D60" s="22">
        <v>82359.85</v>
      </c>
      <c r="E60" s="49" t="str">
        <f>IF(C60="ประธาน","1",IF(C60="กรรมการ","0.5",IF(C60="เลขานุการ","0.5")))</f>
        <v>1</v>
      </c>
    </row>
    <row r="61" spans="1:5" ht="21">
      <c r="A61" s="69" t="s">
        <v>308</v>
      </c>
      <c r="B61" s="25" t="s">
        <v>351</v>
      </c>
      <c r="C61" s="5" t="s">
        <v>45</v>
      </c>
      <c r="D61" s="6">
        <v>12000</v>
      </c>
      <c r="E61" s="17" t="str">
        <f>IF(C61="ประธาน","1",IF(C61="กรรมการ","0.5",IF(C61="เลขานุการ","0.5")))</f>
        <v>0.5</v>
      </c>
    </row>
    <row r="62" spans="1:5" ht="21">
      <c r="A62" s="52"/>
      <c r="B62" s="9"/>
      <c r="C62" s="9"/>
      <c r="D62" s="95" t="s">
        <v>81</v>
      </c>
      <c r="E62" s="87">
        <f>E55+E56+E57+E58+E59+E60+E61</f>
        <v>6</v>
      </c>
    </row>
    <row r="63" spans="1:5" ht="21">
      <c r="A63" s="8"/>
      <c r="B63" s="9"/>
      <c r="C63" s="9"/>
      <c r="D63" s="9"/>
      <c r="E63" s="31"/>
    </row>
    <row r="64" spans="1:5" ht="21">
      <c r="A64" s="297" t="s">
        <v>56</v>
      </c>
      <c r="B64" s="288"/>
      <c r="C64" s="288"/>
      <c r="D64" s="288"/>
      <c r="E64" s="289"/>
    </row>
    <row r="65" spans="1:5" ht="63">
      <c r="A65" s="21" t="s">
        <v>0</v>
      </c>
      <c r="B65" s="21" t="s">
        <v>1</v>
      </c>
      <c r="C65" s="21" t="s">
        <v>2</v>
      </c>
      <c r="D65" s="22" t="s">
        <v>6</v>
      </c>
      <c r="E65" s="18" t="s">
        <v>53</v>
      </c>
    </row>
    <row r="66" spans="1:5" ht="42">
      <c r="A66" s="252" t="s">
        <v>217</v>
      </c>
      <c r="B66" s="251" t="s">
        <v>379</v>
      </c>
      <c r="C66" s="252" t="s">
        <v>46</v>
      </c>
      <c r="D66" s="253"/>
      <c r="E66" s="254" t="str">
        <f>IF(C66="ประธาน","2",IF(C66="กรรมการ","1",IF(C66="เลขานุการ","1")))</f>
        <v>2</v>
      </c>
    </row>
    <row r="67" spans="1:5" ht="21">
      <c r="A67" s="60"/>
      <c r="B67" s="61"/>
      <c r="C67" s="8"/>
      <c r="D67" s="77" t="s">
        <v>81</v>
      </c>
      <c r="E67" s="80" t="str">
        <f>E66</f>
        <v>2</v>
      </c>
    </row>
    <row r="68" spans="1:5" ht="21">
      <c r="A68" s="291" t="s">
        <v>55</v>
      </c>
      <c r="B68" s="292"/>
      <c r="C68" s="292"/>
      <c r="D68" s="292"/>
      <c r="E68" s="293"/>
    </row>
    <row r="69" spans="1:5" ht="63">
      <c r="A69" s="21" t="s">
        <v>0</v>
      </c>
      <c r="B69" s="21" t="s">
        <v>1</v>
      </c>
      <c r="C69" s="21" t="s">
        <v>2</v>
      </c>
      <c r="D69" s="22" t="s">
        <v>6</v>
      </c>
      <c r="E69" s="23" t="s">
        <v>53</v>
      </c>
    </row>
    <row r="70" spans="1:5" ht="21">
      <c r="A70" s="5"/>
      <c r="B70" s="25"/>
      <c r="C70" s="5"/>
      <c r="D70" s="19"/>
      <c r="E70" s="17" t="b">
        <f>IF(C70="ประธาน","3",IF(C70="กรรมการ","1.5",IF(C70="เลขานุการ","1.5")))</f>
        <v>0</v>
      </c>
    </row>
    <row r="71" spans="1:5" ht="21">
      <c r="A71" s="52"/>
      <c r="B71" s="93"/>
      <c r="C71" s="110"/>
      <c r="D71" s="172" t="s">
        <v>81</v>
      </c>
      <c r="E71" s="163" t="b">
        <f>IF(C71="ประธาน","3",IF(C71="กรรมการ","1.5",IF(C71="เลขานุการ","1.5")))</f>
        <v>0</v>
      </c>
    </row>
    <row r="72" spans="1:5" ht="26.25">
      <c r="A72" s="35" t="s">
        <v>20</v>
      </c>
      <c r="B72" s="26"/>
      <c r="C72" s="26"/>
      <c r="D72" s="26"/>
      <c r="E72" s="27"/>
    </row>
    <row r="73" spans="1:5" ht="21">
      <c r="A73" s="294" t="s">
        <v>54</v>
      </c>
      <c r="B73" s="295"/>
      <c r="C73" s="295"/>
      <c r="D73" s="295"/>
      <c r="E73" s="296"/>
    </row>
    <row r="74" spans="1:5" ht="63">
      <c r="A74" s="21" t="s">
        <v>0</v>
      </c>
      <c r="B74" s="21" t="s">
        <v>1</v>
      </c>
      <c r="C74" s="21" t="s">
        <v>2</v>
      </c>
      <c r="D74" s="22" t="s">
        <v>6</v>
      </c>
      <c r="E74" s="18" t="s">
        <v>53</v>
      </c>
    </row>
    <row r="75" spans="1:5" ht="21">
      <c r="A75" s="5"/>
      <c r="B75" s="25"/>
      <c r="C75" s="25"/>
      <c r="D75" s="25"/>
      <c r="E75" s="17" t="b">
        <f>IF(C75="ประธาน","1",IF(C75="กรรมการ","0.5",IF(C75="เลขานุการ","0.5")))</f>
        <v>0</v>
      </c>
    </row>
    <row r="76" spans="1:5" ht="21">
      <c r="A76" s="5"/>
      <c r="B76" s="25"/>
      <c r="C76" s="25"/>
      <c r="D76" s="25"/>
      <c r="E76" s="17" t="b">
        <f>IF(C76="ประธาน","1",IF(C76="กรรมการ","0.5",IF(C76="เลขานุการ","0.5")))</f>
        <v>0</v>
      </c>
    </row>
    <row r="77" spans="1:5" ht="21">
      <c r="A77" s="8"/>
      <c r="B77" s="28"/>
      <c r="C77" s="28"/>
      <c r="D77" s="95" t="s">
        <v>81</v>
      </c>
      <c r="E77" s="87"/>
    </row>
    <row r="78" spans="2:5" ht="21">
      <c r="B78" s="26"/>
      <c r="C78" s="26"/>
      <c r="D78" s="26"/>
      <c r="E78" s="249"/>
    </row>
    <row r="79" spans="1:5" ht="21">
      <c r="A79" s="287" t="s">
        <v>56</v>
      </c>
      <c r="B79" s="288"/>
      <c r="C79" s="288"/>
      <c r="D79" s="288"/>
      <c r="E79" s="289"/>
    </row>
    <row r="80" spans="1:5" ht="63">
      <c r="A80" s="21" t="s">
        <v>0</v>
      </c>
      <c r="B80" s="21" t="s">
        <v>1</v>
      </c>
      <c r="C80" s="21" t="s">
        <v>2</v>
      </c>
      <c r="D80" s="22" t="s">
        <v>6</v>
      </c>
      <c r="E80" s="18" t="s">
        <v>53</v>
      </c>
    </row>
    <row r="81" spans="1:5" ht="21">
      <c r="A81" s="255" t="s">
        <v>375</v>
      </c>
      <c r="B81" s="257" t="s">
        <v>376</v>
      </c>
      <c r="C81" s="255" t="s">
        <v>46</v>
      </c>
      <c r="D81" s="256"/>
      <c r="E81" s="250" t="str">
        <f>IF(C81="ประธาน","2",IF(C81="กรรมการ","1",IF(C81="เลขานุการ","1")))</f>
        <v>2</v>
      </c>
    </row>
    <row r="82" spans="1:5" ht="37.5">
      <c r="A82" s="252" t="s">
        <v>310</v>
      </c>
      <c r="B82" s="270" t="s">
        <v>389</v>
      </c>
      <c r="C82" s="252" t="s">
        <v>46</v>
      </c>
      <c r="D82" s="253"/>
      <c r="E82" s="254" t="str">
        <f>IF(C82="ประธาน","2",IF(C82="กรรมการ","1",IF(C82="เลขานุการ","1")))</f>
        <v>2</v>
      </c>
    </row>
    <row r="83" spans="1:5" ht="21">
      <c r="A83" s="5"/>
      <c r="B83" s="25"/>
      <c r="C83" s="5"/>
      <c r="D83" s="6"/>
      <c r="E83" s="17" t="b">
        <f>IF(C83="ประธาน","2",IF(C83="กรรมการ","1",IF(C83="เลขานุการ","1")))</f>
        <v>0</v>
      </c>
    </row>
    <row r="84" spans="1:5" ht="21">
      <c r="A84" s="8"/>
      <c r="B84" s="28"/>
      <c r="C84" s="8"/>
      <c r="D84" s="105" t="s">
        <v>81</v>
      </c>
      <c r="E84" s="80">
        <f>E81+E82+E83</f>
        <v>4</v>
      </c>
    </row>
    <row r="85" spans="2:5" ht="21">
      <c r="B85" s="26"/>
      <c r="C85" s="26"/>
      <c r="D85" s="26"/>
      <c r="E85" s="27"/>
    </row>
    <row r="86" spans="1:5" ht="21">
      <c r="A86" s="291" t="s">
        <v>55</v>
      </c>
      <c r="B86" s="292"/>
      <c r="C86" s="292"/>
      <c r="D86" s="292"/>
      <c r="E86" s="293"/>
    </row>
    <row r="87" spans="1:5" ht="63">
      <c r="A87" s="21" t="s">
        <v>0</v>
      </c>
      <c r="B87" s="21" t="s">
        <v>1</v>
      </c>
      <c r="C87" s="21" t="s">
        <v>2</v>
      </c>
      <c r="D87" s="22" t="s">
        <v>6</v>
      </c>
      <c r="E87" s="23" t="s">
        <v>53</v>
      </c>
    </row>
    <row r="88" spans="1:5" ht="21">
      <c r="A88" s="5"/>
      <c r="B88" s="25"/>
      <c r="C88" s="5"/>
      <c r="D88" s="19"/>
      <c r="E88" s="17" t="b">
        <f>IF(C88="ประธาน","3",IF(C88="กรรมการ","1.5",IF(C88="เลขานุการ","1.5")))</f>
        <v>0</v>
      </c>
    </row>
    <row r="89" spans="4:5" ht="21">
      <c r="D89" s="173" t="s">
        <v>81</v>
      </c>
      <c r="E89" s="179"/>
    </row>
    <row r="90" spans="4:5" ht="21">
      <c r="D90" s="124"/>
      <c r="E90" s="191"/>
    </row>
    <row r="91" spans="4:5" ht="21">
      <c r="D91" s="124"/>
      <c r="E91" s="191"/>
    </row>
    <row r="92" spans="4:5" ht="21">
      <c r="D92" s="124"/>
      <c r="E92" s="191"/>
    </row>
    <row r="93" spans="4:5" ht="21">
      <c r="D93" s="124"/>
      <c r="E93" s="191"/>
    </row>
    <row r="94" spans="4:5" ht="21">
      <c r="D94" s="124"/>
      <c r="E94" s="191"/>
    </row>
    <row r="95" spans="4:5" ht="21">
      <c r="D95" s="124"/>
      <c r="E95" s="191"/>
    </row>
    <row r="96" spans="4:5" ht="21">
      <c r="D96" s="124"/>
      <c r="E96" s="191"/>
    </row>
    <row r="97" spans="1:5" s="26" customFormat="1" ht="26.25">
      <c r="A97" s="33" t="s">
        <v>18</v>
      </c>
      <c r="C97" s="3"/>
      <c r="D97" s="3"/>
      <c r="E97" s="3"/>
    </row>
    <row r="98" spans="1:5" s="26" customFormat="1" ht="21">
      <c r="A98" s="294" t="s">
        <v>54</v>
      </c>
      <c r="B98" s="295"/>
      <c r="C98" s="295"/>
      <c r="D98" s="295"/>
      <c r="E98" s="296"/>
    </row>
    <row r="99" spans="1:5" s="26" customFormat="1" ht="63">
      <c r="A99" s="21" t="s">
        <v>0</v>
      </c>
      <c r="B99" s="21" t="s">
        <v>1</v>
      </c>
      <c r="C99" s="21" t="s">
        <v>2</v>
      </c>
      <c r="D99" s="22" t="s">
        <v>6</v>
      </c>
      <c r="E99" s="18" t="s">
        <v>53</v>
      </c>
    </row>
    <row r="100" spans="1:5" s="26" customFormat="1" ht="21">
      <c r="A100" s="5" t="s">
        <v>126</v>
      </c>
      <c r="B100" s="25" t="s">
        <v>127</v>
      </c>
      <c r="C100" s="5" t="s">
        <v>45</v>
      </c>
      <c r="D100" s="6">
        <v>3550</v>
      </c>
      <c r="E100" s="17" t="str">
        <f aca="true" t="shared" si="2" ref="E100:E111">IF(C100="ประธาน","1",IF(C100="กรรมการ","0.5",IF(C100="เลขานุการ","0.5")))</f>
        <v>0.5</v>
      </c>
    </row>
    <row r="101" spans="1:5" s="26" customFormat="1" ht="21">
      <c r="A101" s="73" t="s">
        <v>132</v>
      </c>
      <c r="B101" s="59" t="s">
        <v>133</v>
      </c>
      <c r="C101" s="21" t="s">
        <v>45</v>
      </c>
      <c r="D101" s="22">
        <v>1700</v>
      </c>
      <c r="E101" s="49" t="str">
        <f t="shared" si="2"/>
        <v>0.5</v>
      </c>
    </row>
    <row r="102" spans="1:5" s="26" customFormat="1" ht="42">
      <c r="A102" s="73" t="s">
        <v>134</v>
      </c>
      <c r="B102" s="57" t="s">
        <v>135</v>
      </c>
      <c r="C102" s="21" t="s">
        <v>45</v>
      </c>
      <c r="D102" s="22">
        <v>2385</v>
      </c>
      <c r="E102" s="49" t="str">
        <f t="shared" si="2"/>
        <v>0.5</v>
      </c>
    </row>
    <row r="103" spans="1:5" s="26" customFormat="1" ht="42">
      <c r="A103" s="21" t="s">
        <v>130</v>
      </c>
      <c r="B103" s="59" t="s">
        <v>143</v>
      </c>
      <c r="C103" s="21" t="s">
        <v>45</v>
      </c>
      <c r="D103" s="22">
        <v>12365</v>
      </c>
      <c r="E103" s="49" t="str">
        <f t="shared" si="2"/>
        <v>0.5</v>
      </c>
    </row>
    <row r="104" spans="1:5" s="26" customFormat="1" ht="42">
      <c r="A104" s="21" t="s">
        <v>151</v>
      </c>
      <c r="B104" s="59" t="s">
        <v>152</v>
      </c>
      <c r="C104" s="21" t="s">
        <v>46</v>
      </c>
      <c r="D104" s="22">
        <v>73000</v>
      </c>
      <c r="E104" s="49" t="str">
        <f t="shared" si="2"/>
        <v>1</v>
      </c>
    </row>
    <row r="105" spans="1:5" s="26" customFormat="1" ht="21">
      <c r="A105" s="21" t="s">
        <v>163</v>
      </c>
      <c r="B105" s="59" t="s">
        <v>167</v>
      </c>
      <c r="C105" s="21" t="s">
        <v>46</v>
      </c>
      <c r="D105" s="22">
        <v>40000</v>
      </c>
      <c r="E105" s="49" t="str">
        <f t="shared" si="2"/>
        <v>1</v>
      </c>
    </row>
    <row r="106" spans="1:5" s="26" customFormat="1" ht="21">
      <c r="A106" s="21" t="s">
        <v>163</v>
      </c>
      <c r="B106" s="59" t="s">
        <v>170</v>
      </c>
      <c r="C106" s="21" t="s">
        <v>45</v>
      </c>
      <c r="D106" s="22">
        <v>800</v>
      </c>
      <c r="E106" s="49" t="str">
        <f t="shared" si="2"/>
        <v>0.5</v>
      </c>
    </row>
    <row r="107" spans="1:5" s="26" customFormat="1" ht="21">
      <c r="A107" s="21" t="s">
        <v>186</v>
      </c>
      <c r="B107" s="59" t="s">
        <v>187</v>
      </c>
      <c r="C107" s="21" t="s">
        <v>46</v>
      </c>
      <c r="D107" s="22">
        <v>11500</v>
      </c>
      <c r="E107" s="49" t="str">
        <f t="shared" si="2"/>
        <v>1</v>
      </c>
    </row>
    <row r="108" spans="1:5" s="26" customFormat="1" ht="42">
      <c r="A108" s="73" t="s">
        <v>339</v>
      </c>
      <c r="B108" s="128" t="s">
        <v>340</v>
      </c>
      <c r="C108" s="21" t="s">
        <v>46</v>
      </c>
      <c r="D108" s="22">
        <v>14580</v>
      </c>
      <c r="E108" s="49" t="str">
        <f t="shared" si="2"/>
        <v>1</v>
      </c>
    </row>
    <row r="109" spans="1:5" s="26" customFormat="1" ht="21">
      <c r="A109" s="21" t="s">
        <v>339</v>
      </c>
      <c r="B109" s="59" t="s">
        <v>369</v>
      </c>
      <c r="C109" s="21" t="s">
        <v>46</v>
      </c>
      <c r="D109" s="22">
        <v>60000</v>
      </c>
      <c r="E109" s="49" t="str">
        <f t="shared" si="2"/>
        <v>1</v>
      </c>
    </row>
    <row r="110" spans="1:5" s="26" customFormat="1" ht="21">
      <c r="A110" s="21"/>
      <c r="B110" s="59"/>
      <c r="C110" s="21"/>
      <c r="D110" s="22"/>
      <c r="E110" s="49" t="b">
        <f t="shared" si="2"/>
        <v>0</v>
      </c>
    </row>
    <row r="111" spans="1:5" s="26" customFormat="1" ht="21">
      <c r="A111" s="21"/>
      <c r="B111" s="59"/>
      <c r="C111" s="21"/>
      <c r="D111" s="22"/>
      <c r="E111" s="49" t="b">
        <f t="shared" si="2"/>
        <v>0</v>
      </c>
    </row>
    <row r="112" spans="1:5" s="28" customFormat="1" ht="21.75" customHeight="1">
      <c r="A112" s="67"/>
      <c r="B112" s="68"/>
      <c r="C112" s="60"/>
      <c r="D112" s="120" t="s">
        <v>81</v>
      </c>
      <c r="E112" s="119">
        <f>E100+E101+E102+E103+E104+E105+E106+E107+E108+E109+E110+E111</f>
        <v>7.5</v>
      </c>
    </row>
    <row r="121" spans="1:5" ht="21">
      <c r="A121" s="287" t="s">
        <v>56</v>
      </c>
      <c r="B121" s="288"/>
      <c r="C121" s="288"/>
      <c r="D121" s="288"/>
      <c r="E121" s="289"/>
    </row>
    <row r="122" spans="1:5" ht="63">
      <c r="A122" s="21" t="s">
        <v>0</v>
      </c>
      <c r="B122" s="21" t="s">
        <v>1</v>
      </c>
      <c r="C122" s="21" t="s">
        <v>2</v>
      </c>
      <c r="D122" s="22" t="s">
        <v>6</v>
      </c>
      <c r="E122" s="18" t="s">
        <v>53</v>
      </c>
    </row>
    <row r="123" spans="1:5" ht="39">
      <c r="A123" s="252" t="s">
        <v>211</v>
      </c>
      <c r="B123" s="258" t="s">
        <v>377</v>
      </c>
      <c r="C123" s="252" t="s">
        <v>46</v>
      </c>
      <c r="D123" s="253"/>
      <c r="E123" s="254" t="str">
        <f>IF(C123="ประธาน","2",IF(C123="กรรมการ","1",IF(C123="เลขานุการ","1")))</f>
        <v>2</v>
      </c>
    </row>
    <row r="124" spans="1:5" ht="42">
      <c r="A124" s="252" t="s">
        <v>387</v>
      </c>
      <c r="B124" s="266" t="s">
        <v>386</v>
      </c>
      <c r="C124" s="268" t="s">
        <v>45</v>
      </c>
      <c r="D124" s="19"/>
      <c r="E124" s="254" t="str">
        <f>IF(C124="ประธาน","2",IF(C124="กรรมการ","1",IF(C124="เลขานุการ","1")))</f>
        <v>1</v>
      </c>
    </row>
    <row r="125" spans="1:5" ht="42">
      <c r="A125" s="252" t="s">
        <v>390</v>
      </c>
      <c r="B125" s="266" t="s">
        <v>391</v>
      </c>
      <c r="C125" s="252" t="s">
        <v>46</v>
      </c>
      <c r="D125" s="19"/>
      <c r="E125" s="254" t="str">
        <f>IF(C125="ประธาน","2",IF(C125="กรรมการ","1",IF(C125="เลขานุการ","1")))</f>
        <v>2</v>
      </c>
    </row>
    <row r="126" spans="1:5" ht="21">
      <c r="A126" s="252" t="s">
        <v>293</v>
      </c>
      <c r="B126" s="279" t="s">
        <v>394</v>
      </c>
      <c r="C126" s="255" t="s">
        <v>46</v>
      </c>
      <c r="D126" s="256"/>
      <c r="E126" s="250" t="str">
        <f>IF(C126="ประธาน","2",IF(C126="กรรมการ","1",IF(C126="เลขานุการ","1")))</f>
        <v>2</v>
      </c>
    </row>
    <row r="127" spans="1:5" ht="21">
      <c r="A127" s="272"/>
      <c r="B127" s="280"/>
      <c r="C127" s="281"/>
      <c r="D127" s="105" t="s">
        <v>81</v>
      </c>
      <c r="E127" s="80">
        <f>E123+E124+E125+E126</f>
        <v>7</v>
      </c>
    </row>
    <row r="128" spans="2:5" ht="21">
      <c r="B128" s="26"/>
      <c r="C128" s="26"/>
      <c r="D128" s="26"/>
      <c r="E128" s="27"/>
    </row>
    <row r="129" spans="1:5" ht="21">
      <c r="A129" s="291" t="s">
        <v>55</v>
      </c>
      <c r="B129" s="292"/>
      <c r="C129" s="292"/>
      <c r="D129" s="292"/>
      <c r="E129" s="293"/>
    </row>
    <row r="130" spans="1:5" ht="63">
      <c r="A130" s="21" t="s">
        <v>0</v>
      </c>
      <c r="B130" s="21" t="s">
        <v>1</v>
      </c>
      <c r="C130" s="21" t="s">
        <v>2</v>
      </c>
      <c r="D130" s="22" t="s">
        <v>6</v>
      </c>
      <c r="E130" s="23" t="s">
        <v>53</v>
      </c>
    </row>
    <row r="131" spans="1:5" ht="21">
      <c r="A131" s="5"/>
      <c r="B131" s="25"/>
      <c r="C131" s="5"/>
      <c r="D131" s="19"/>
      <c r="E131" s="17" t="b">
        <f>IF(C131="ประธาน","3",IF(C131="กรรมการ","1.5",IF(C131="เลขานุการ","1.5")))</f>
        <v>0</v>
      </c>
    </row>
    <row r="132" spans="1:5" ht="21">
      <c r="A132" s="5"/>
      <c r="B132" s="25"/>
      <c r="C132" s="5"/>
      <c r="D132" s="6"/>
      <c r="E132" s="17" t="b">
        <f>IF(C132="ประธาน","3",IF(C132="กรรมการ","1.5",IF(C132="เลขานุการ","1.5")))</f>
        <v>0</v>
      </c>
    </row>
    <row r="133" spans="1:5" ht="21">
      <c r="A133" s="52"/>
      <c r="B133" s="93"/>
      <c r="C133" s="110"/>
      <c r="D133" s="172" t="s">
        <v>81</v>
      </c>
      <c r="E133" s="163" t="b">
        <f>IF(C133="ประธาน","3",IF(C133="กรรมการ","1.5",IF(C133="เลขานุการ","1.5")))</f>
        <v>0</v>
      </c>
    </row>
    <row r="134" spans="1:5" ht="21">
      <c r="A134" s="8"/>
      <c r="B134" s="28"/>
      <c r="C134" s="8"/>
      <c r="D134" s="10"/>
      <c r="E134" s="31"/>
    </row>
    <row r="135" spans="1:5" ht="21">
      <c r="A135" s="8"/>
      <c r="B135" s="28"/>
      <c r="C135" s="8"/>
      <c r="D135" s="10"/>
      <c r="E135" s="31"/>
    </row>
    <row r="136" spans="1:5" ht="21">
      <c r="A136" s="8"/>
      <c r="B136" s="28"/>
      <c r="C136" s="8"/>
      <c r="D136" s="10"/>
      <c r="E136" s="31"/>
    </row>
    <row r="137" spans="1:5" ht="21">
      <c r="A137" s="8"/>
      <c r="B137" s="28"/>
      <c r="C137" s="8"/>
      <c r="D137" s="10"/>
      <c r="E137" s="31"/>
    </row>
    <row r="138" spans="1:5" ht="21">
      <c r="A138" s="8"/>
      <c r="B138" s="28"/>
      <c r="C138" s="8"/>
      <c r="D138" s="10"/>
      <c r="E138" s="31"/>
    </row>
    <row r="139" spans="1:5" ht="21">
      <c r="A139" s="8"/>
      <c r="B139" s="28"/>
      <c r="C139" s="8"/>
      <c r="D139" s="10"/>
      <c r="E139" s="31"/>
    </row>
    <row r="140" spans="1:5" ht="21">
      <c r="A140" s="8"/>
      <c r="B140" s="28"/>
      <c r="C140" s="8"/>
      <c r="D140" s="10"/>
      <c r="E140" s="31"/>
    </row>
    <row r="141" spans="1:5" ht="21">
      <c r="A141" s="8"/>
      <c r="B141" s="28"/>
      <c r="C141" s="8"/>
      <c r="D141" s="10"/>
      <c r="E141" s="31"/>
    </row>
    <row r="142" spans="1:5" ht="21">
      <c r="A142" s="8"/>
      <c r="B142" s="28"/>
      <c r="C142" s="8"/>
      <c r="D142" s="10"/>
      <c r="E142" s="31"/>
    </row>
    <row r="143" spans="1:5" ht="21">
      <c r="A143" s="8"/>
      <c r="B143" s="28"/>
      <c r="C143" s="8"/>
      <c r="D143" s="10"/>
      <c r="E143" s="31"/>
    </row>
    <row r="144" spans="1:5" ht="21">
      <c r="A144" s="8"/>
      <c r="B144" s="28"/>
      <c r="C144" s="8"/>
      <c r="D144" s="10"/>
      <c r="E144" s="31"/>
    </row>
    <row r="145" spans="1:5" ht="21">
      <c r="A145" s="8"/>
      <c r="B145" s="28"/>
      <c r="C145" s="8"/>
      <c r="D145" s="10"/>
      <c r="E145" s="31"/>
    </row>
    <row r="146" spans="1:5" ht="21">
      <c r="A146" s="8"/>
      <c r="B146" s="28"/>
      <c r="C146" s="8"/>
      <c r="D146" s="10"/>
      <c r="E146" s="31"/>
    </row>
    <row r="147" spans="1:5" ht="21">
      <c r="A147" s="8"/>
      <c r="B147" s="28"/>
      <c r="C147" s="8"/>
      <c r="D147" s="10"/>
      <c r="E147" s="31"/>
    </row>
    <row r="148" spans="1:5" ht="21">
      <c r="A148" s="8"/>
      <c r="B148" s="28"/>
      <c r="C148" s="8"/>
      <c r="D148" s="10"/>
      <c r="E148" s="31"/>
    </row>
    <row r="149" spans="1:5" ht="21">
      <c r="A149" s="8"/>
      <c r="B149" s="28"/>
      <c r="C149" s="8"/>
      <c r="D149" s="10"/>
      <c r="E149" s="31"/>
    </row>
    <row r="150" spans="1:5" ht="21">
      <c r="A150" s="8"/>
      <c r="B150" s="28"/>
      <c r="C150" s="8"/>
      <c r="D150" s="10"/>
      <c r="E150" s="31"/>
    </row>
    <row r="151" spans="1:5" ht="21">
      <c r="A151" s="8"/>
      <c r="B151" s="28"/>
      <c r="C151" s="8"/>
      <c r="D151" s="10"/>
      <c r="E151" s="31"/>
    </row>
    <row r="152" spans="1:5" ht="21">
      <c r="A152" s="8"/>
      <c r="B152" s="28"/>
      <c r="C152" s="8"/>
      <c r="D152" s="10"/>
      <c r="E152" s="31"/>
    </row>
    <row r="153" spans="1:5" ht="21">
      <c r="A153" s="8"/>
      <c r="B153" s="28"/>
      <c r="C153" s="8"/>
      <c r="D153" s="10"/>
      <c r="E153" s="31"/>
    </row>
    <row r="154" spans="1:5" ht="21">
      <c r="A154" s="8"/>
      <c r="B154" s="28"/>
      <c r="C154" s="8"/>
      <c r="D154" s="10"/>
      <c r="E154" s="31"/>
    </row>
    <row r="155" spans="1:5" ht="21">
      <c r="A155" s="8"/>
      <c r="B155" s="28"/>
      <c r="C155" s="8"/>
      <c r="D155" s="10"/>
      <c r="E155" s="31"/>
    </row>
    <row r="156" spans="1:5" ht="21">
      <c r="A156" s="8"/>
      <c r="B156" s="28"/>
      <c r="C156" s="8"/>
      <c r="D156" s="10"/>
      <c r="E156" s="31"/>
    </row>
    <row r="157" spans="1:5" ht="26.25">
      <c r="A157" s="32" t="s">
        <v>30</v>
      </c>
      <c r="C157" s="15"/>
      <c r="D157" s="3"/>
      <c r="E157" s="3"/>
    </row>
    <row r="158" spans="1:5" s="26" customFormat="1" ht="21">
      <c r="A158" s="294" t="s">
        <v>54</v>
      </c>
      <c r="B158" s="295"/>
      <c r="C158" s="295"/>
      <c r="D158" s="295"/>
      <c r="E158" s="296"/>
    </row>
    <row r="159" spans="1:5" s="26" customFormat="1" ht="63">
      <c r="A159" s="21" t="s">
        <v>0</v>
      </c>
      <c r="B159" s="21" t="s">
        <v>1</v>
      </c>
      <c r="C159" s="21" t="s">
        <v>2</v>
      </c>
      <c r="D159" s="22" t="s">
        <v>6</v>
      </c>
      <c r="E159" s="18" t="s">
        <v>53</v>
      </c>
    </row>
    <row r="160" spans="1:5" s="26" customFormat="1" ht="42">
      <c r="A160" s="21" t="s">
        <v>50</v>
      </c>
      <c r="B160" s="59" t="s">
        <v>85</v>
      </c>
      <c r="C160" s="21" t="s">
        <v>46</v>
      </c>
      <c r="D160" s="22">
        <v>7700</v>
      </c>
      <c r="E160" s="49" t="str">
        <f>IF(C160="ประธาน","1",IF(C160="กรรมการ","0.5",IF(C160="เลขานุการ","0.5")))</f>
        <v>1</v>
      </c>
    </row>
    <row r="161" spans="1:5" s="26" customFormat="1" ht="21">
      <c r="A161" s="21" t="s">
        <v>284</v>
      </c>
      <c r="B161" s="59" t="s">
        <v>285</v>
      </c>
      <c r="C161" s="21" t="s">
        <v>45</v>
      </c>
      <c r="D161" s="22">
        <v>4500</v>
      </c>
      <c r="E161" s="49" t="str">
        <f>IF(C161="ประธาน","1",IF(C161="กรรมการ","0.5",IF(C161="เลขานุการ","0.5")))</f>
        <v>0.5</v>
      </c>
    </row>
    <row r="162" spans="1:5" s="26" customFormat="1" ht="42">
      <c r="A162" s="21" t="s">
        <v>300</v>
      </c>
      <c r="B162" s="59" t="s">
        <v>301</v>
      </c>
      <c r="C162" s="21" t="s">
        <v>45</v>
      </c>
      <c r="D162" s="22">
        <v>15990</v>
      </c>
      <c r="E162" s="49" t="str">
        <f aca="true" t="shared" si="3" ref="E162:E167">IF(C162="ประธาน","1",IF(C162="กรรมการ","0.5",IF(C162="เลขานุการ","0.5")))</f>
        <v>0.5</v>
      </c>
    </row>
    <row r="163" spans="1:5" s="26" customFormat="1" ht="21">
      <c r="A163" s="69" t="s">
        <v>308</v>
      </c>
      <c r="B163" s="25" t="s">
        <v>351</v>
      </c>
      <c r="C163" s="5" t="s">
        <v>46</v>
      </c>
      <c r="D163" s="6">
        <v>12000</v>
      </c>
      <c r="E163" s="49" t="str">
        <f t="shared" si="3"/>
        <v>1</v>
      </c>
    </row>
    <row r="164" spans="1:5" s="26" customFormat="1" ht="42">
      <c r="A164" s="21" t="s">
        <v>354</v>
      </c>
      <c r="B164" s="59" t="s">
        <v>356</v>
      </c>
      <c r="C164" s="21" t="s">
        <v>46</v>
      </c>
      <c r="D164" s="22">
        <v>28295</v>
      </c>
      <c r="E164" s="49" t="str">
        <f t="shared" si="3"/>
        <v>1</v>
      </c>
    </row>
    <row r="165" spans="1:5" s="26" customFormat="1" ht="21">
      <c r="A165" s="21"/>
      <c r="B165" s="59"/>
      <c r="C165" s="21"/>
      <c r="D165" s="22"/>
      <c r="E165" s="49" t="b">
        <f t="shared" si="3"/>
        <v>0</v>
      </c>
    </row>
    <row r="166" spans="1:5" s="26" customFormat="1" ht="21">
      <c r="A166" s="69"/>
      <c r="B166" s="25"/>
      <c r="C166" s="5"/>
      <c r="D166" s="19"/>
      <c r="E166" s="49" t="b">
        <f t="shared" si="3"/>
        <v>0</v>
      </c>
    </row>
    <row r="167" spans="1:5" s="26" customFormat="1" ht="21">
      <c r="A167" s="21"/>
      <c r="B167" s="59"/>
      <c r="C167" s="21"/>
      <c r="D167" s="22"/>
      <c r="E167" s="49" t="b">
        <f t="shared" si="3"/>
        <v>0</v>
      </c>
    </row>
    <row r="168" spans="1:5" s="26" customFormat="1" ht="21">
      <c r="A168" s="52"/>
      <c r="B168" s="93"/>
      <c r="C168" s="110"/>
      <c r="D168" s="95" t="s">
        <v>81</v>
      </c>
      <c r="E168" s="87">
        <f>E160+E161+E162+E163+E164+E165+E166+E167</f>
        <v>4</v>
      </c>
    </row>
    <row r="169" spans="1:5" s="26" customFormat="1" ht="21">
      <c r="A169" s="52"/>
      <c r="B169" s="93"/>
      <c r="C169" s="52"/>
      <c r="D169" s="230"/>
      <c r="E169" s="225"/>
    </row>
    <row r="170" spans="1:5" s="28" customFormat="1" ht="21">
      <c r="A170" s="287" t="s">
        <v>56</v>
      </c>
      <c r="B170" s="288"/>
      <c r="C170" s="288"/>
      <c r="D170" s="288"/>
      <c r="E170" s="289"/>
    </row>
    <row r="171" spans="1:5" s="28" customFormat="1" ht="63">
      <c r="A171" s="21" t="s">
        <v>0</v>
      </c>
      <c r="B171" s="21" t="s">
        <v>1</v>
      </c>
      <c r="C171" s="21" t="s">
        <v>2</v>
      </c>
      <c r="D171" s="22" t="s">
        <v>6</v>
      </c>
      <c r="E171" s="23" t="s">
        <v>53</v>
      </c>
    </row>
    <row r="172" spans="1:5" s="8" customFormat="1" ht="21">
      <c r="A172" s="21"/>
      <c r="B172" s="57"/>
      <c r="C172" s="21"/>
      <c r="D172" s="19"/>
      <c r="E172" s="17" t="b">
        <f>IF(C172="ประธาน","2",IF(C172="กรรมการ","1",IF(C172="เลขานุการ","1")))</f>
        <v>0</v>
      </c>
    </row>
    <row r="173" spans="1:5" s="28" customFormat="1" ht="21">
      <c r="A173" s="5"/>
      <c r="B173" s="182"/>
      <c r="C173" s="5"/>
      <c r="D173" s="6"/>
      <c r="E173" s="17" t="b">
        <f>IF(C173="ประธาน","2",IF(C173="กรรมการ","1",IF(C173="เลขานุการ","1")))</f>
        <v>0</v>
      </c>
    </row>
    <row r="174" spans="1:5" s="26" customFormat="1" ht="21">
      <c r="A174" s="52"/>
      <c r="B174" s="93"/>
      <c r="C174" s="110"/>
      <c r="D174" s="105" t="s">
        <v>81</v>
      </c>
      <c r="E174" s="80">
        <f>E172+E173</f>
        <v>0</v>
      </c>
    </row>
    <row r="175" spans="1:5" s="26" customFormat="1" ht="21">
      <c r="A175" s="52"/>
      <c r="B175" s="93"/>
      <c r="C175" s="52"/>
      <c r="D175" s="231"/>
      <c r="E175" s="225"/>
    </row>
    <row r="176" spans="1:5" s="26" customFormat="1" ht="21">
      <c r="A176" s="291" t="s">
        <v>55</v>
      </c>
      <c r="B176" s="292"/>
      <c r="C176" s="292"/>
      <c r="D176" s="292"/>
      <c r="E176" s="293"/>
    </row>
    <row r="177" spans="1:5" s="26" customFormat="1" ht="63">
      <c r="A177" s="21" t="s">
        <v>0</v>
      </c>
      <c r="B177" s="21" t="s">
        <v>1</v>
      </c>
      <c r="C177" s="21" t="s">
        <v>2</v>
      </c>
      <c r="D177" s="22" t="s">
        <v>6</v>
      </c>
      <c r="E177" s="23" t="s">
        <v>53</v>
      </c>
    </row>
    <row r="178" spans="1:5" s="26" customFormat="1" ht="21">
      <c r="A178" s="5"/>
      <c r="B178" s="25"/>
      <c r="C178" s="5"/>
      <c r="D178" s="19"/>
      <c r="E178" s="17" t="b">
        <f>IF(C178="ประธาน","3",IF(C178="กรรมการ","1.5",IF(C178="เลขานุการ","1.5")))</f>
        <v>0</v>
      </c>
    </row>
  </sheetData>
  <sheetProtection/>
  <mergeCells count="22">
    <mergeCell ref="A98:E98"/>
    <mergeCell ref="A158:E158"/>
    <mergeCell ref="A170:E170"/>
    <mergeCell ref="A176:E176"/>
    <mergeCell ref="A121:E121"/>
    <mergeCell ref="A129:E129"/>
    <mergeCell ref="A86:E86"/>
    <mergeCell ref="A53:E53"/>
    <mergeCell ref="A64:E64"/>
    <mergeCell ref="A68:E68"/>
    <mergeCell ref="A73:E73"/>
    <mergeCell ref="A1:E1"/>
    <mergeCell ref="A3:E3"/>
    <mergeCell ref="A79:E79"/>
    <mergeCell ref="A2:E2"/>
    <mergeCell ref="A48:E48"/>
    <mergeCell ref="A6:E6"/>
    <mergeCell ref="A21:E21"/>
    <mergeCell ref="A26:E26"/>
    <mergeCell ref="A30:E30"/>
    <mergeCell ref="A42:E42"/>
    <mergeCell ref="A4:E4"/>
  </mergeCells>
  <conditionalFormatting sqref="E126">
    <cfRule type="cellIs" priority="1" dxfId="0" operator="lessThan" stopIfTrue="1">
      <formula>60</formula>
    </cfRule>
  </conditionalFormatting>
  <printOptions/>
  <pageMargins left="0.984251968503937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&amp;C&amp;P&amp;Rรองผู้อำนวยการฯ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zoomScale="120" zoomScaleNormal="120" zoomScalePageLayoutView="0" workbookViewId="0" topLeftCell="A190">
      <selection activeCell="A129" sqref="A129:IV129"/>
    </sheetView>
  </sheetViews>
  <sheetFormatPr defaultColWidth="9.140625" defaultRowHeight="12.75"/>
  <cols>
    <col min="1" max="1" width="9.140625" style="1" customWidth="1"/>
    <col min="2" max="2" width="46.28125" style="1" customWidth="1"/>
    <col min="3" max="3" width="11.140625" style="1" customWidth="1"/>
    <col min="4" max="4" width="9.8515625" style="3" customWidth="1"/>
    <col min="5" max="5" width="10.140625" style="2" customWidth="1"/>
    <col min="6" max="16384" width="9.140625" style="1" customWidth="1"/>
  </cols>
  <sheetData>
    <row r="1" spans="1:5" ht="21">
      <c r="A1" s="285" t="s">
        <v>52</v>
      </c>
      <c r="B1" s="285"/>
      <c r="C1" s="285"/>
      <c r="D1" s="285"/>
      <c r="E1" s="285"/>
    </row>
    <row r="2" spans="1:5" ht="21">
      <c r="A2" s="290" t="s">
        <v>57</v>
      </c>
      <c r="B2" s="290"/>
      <c r="C2" s="290"/>
      <c r="D2" s="290"/>
      <c r="E2" s="290"/>
    </row>
    <row r="3" spans="1:5" ht="21">
      <c r="A3" s="286" t="s">
        <v>59</v>
      </c>
      <c r="B3" s="286"/>
      <c r="C3" s="286"/>
      <c r="D3" s="286"/>
      <c r="E3" s="286"/>
    </row>
    <row r="4" spans="1:5" ht="21">
      <c r="A4" s="286" t="s">
        <v>236</v>
      </c>
      <c r="B4" s="286"/>
      <c r="C4" s="286"/>
      <c r="D4" s="286"/>
      <c r="E4" s="286"/>
    </row>
    <row r="5" spans="1:5" ht="26.25">
      <c r="A5" s="32" t="s">
        <v>38</v>
      </c>
      <c r="C5" s="245"/>
      <c r="D5" s="245"/>
      <c r="E5" s="245"/>
    </row>
    <row r="6" spans="1:5" s="26" customFormat="1" ht="21">
      <c r="A6" s="294" t="s">
        <v>54</v>
      </c>
      <c r="B6" s="300"/>
      <c r="C6" s="300"/>
      <c r="D6" s="300"/>
      <c r="E6" s="301"/>
    </row>
    <row r="7" spans="1:5" s="26" customFormat="1" ht="63">
      <c r="A7" s="21" t="s">
        <v>0</v>
      </c>
      <c r="B7" s="21" t="s">
        <v>1</v>
      </c>
      <c r="C7" s="21" t="s">
        <v>2</v>
      </c>
      <c r="D7" s="22" t="s">
        <v>6</v>
      </c>
      <c r="E7" s="18" t="s">
        <v>53</v>
      </c>
    </row>
    <row r="8" spans="1:5" s="26" customFormat="1" ht="21">
      <c r="A8" s="209" t="s">
        <v>241</v>
      </c>
      <c r="B8" s="70" t="s">
        <v>243</v>
      </c>
      <c r="C8" s="5" t="s">
        <v>45</v>
      </c>
      <c r="D8" s="6">
        <v>64480</v>
      </c>
      <c r="E8" s="49" t="str">
        <f>IF(C8="ประธาน","1",IF(C8="กรรมการ","0.5",IF(C8="เลขานุการ","0.5")))</f>
        <v>0.5</v>
      </c>
    </row>
    <row r="9" spans="1:5" s="26" customFormat="1" ht="21">
      <c r="A9" s="21" t="s">
        <v>263</v>
      </c>
      <c r="B9" s="59" t="s">
        <v>264</v>
      </c>
      <c r="C9" s="5" t="s">
        <v>45</v>
      </c>
      <c r="D9" s="6">
        <v>12800</v>
      </c>
      <c r="E9" s="17" t="str">
        <f>IF(C9="ประธาน","1",IF(C9="กรรมการ","0.5",IF(C9="เลขานุการ","0.5")))</f>
        <v>0.5</v>
      </c>
    </row>
    <row r="10" spans="1:5" s="26" customFormat="1" ht="42">
      <c r="A10" s="73" t="s">
        <v>304</v>
      </c>
      <c r="B10" s="59" t="s">
        <v>305</v>
      </c>
      <c r="C10" s="21" t="s">
        <v>45</v>
      </c>
      <c r="D10" s="22">
        <v>78570</v>
      </c>
      <c r="E10" s="49" t="str">
        <f>IF(C10="ประธาน","1",IF(C10="กรรมการ","0.5",IF(C10="เลขานุการ","0.5")))</f>
        <v>0.5</v>
      </c>
    </row>
    <row r="11" spans="1:5" s="26" customFormat="1" ht="21">
      <c r="A11" s="69"/>
      <c r="B11" s="25"/>
      <c r="C11" s="5"/>
      <c r="D11" s="6"/>
      <c r="E11" s="17" t="b">
        <f>IF(C11="ประธาน","1",IF(C11="กรรมการ","0.5",IF(C11="เลขานุการ","0.5")))</f>
        <v>0</v>
      </c>
    </row>
    <row r="12" spans="1:5" s="26" customFormat="1" ht="21">
      <c r="A12" s="69"/>
      <c r="B12" s="25"/>
      <c r="C12" s="5"/>
      <c r="D12" s="19"/>
      <c r="E12" s="17" t="b">
        <f>IF(C12="ประธาน","1",IF(C12="กรรมการ","0.5",IF(C12="เลขานุการ","0.5")))</f>
        <v>0</v>
      </c>
    </row>
    <row r="13" spans="1:5" s="26" customFormat="1" ht="21">
      <c r="A13" s="74"/>
      <c r="B13" s="28"/>
      <c r="C13" s="8"/>
      <c r="D13" s="86" t="s">
        <v>81</v>
      </c>
      <c r="E13" s="113">
        <f>E8+E9+E10+E11+E12</f>
        <v>1.5</v>
      </c>
    </row>
    <row r="14" spans="1:5" s="26" customFormat="1" ht="21">
      <c r="A14" s="8"/>
      <c r="B14" s="13"/>
      <c r="C14" s="8"/>
      <c r="D14" s="8"/>
      <c r="E14" s="10"/>
    </row>
    <row r="15" spans="1:5" s="26" customFormat="1" ht="21">
      <c r="A15" s="287" t="s">
        <v>56</v>
      </c>
      <c r="B15" s="302"/>
      <c r="C15" s="302"/>
      <c r="D15" s="302"/>
      <c r="E15" s="303"/>
    </row>
    <row r="16" spans="1:5" s="3" customFormat="1" ht="63">
      <c r="A16" s="21" t="s">
        <v>0</v>
      </c>
      <c r="B16" s="21" t="s">
        <v>1</v>
      </c>
      <c r="C16" s="21" t="s">
        <v>2</v>
      </c>
      <c r="D16" s="22" t="s">
        <v>6</v>
      </c>
      <c r="E16" s="23" t="s">
        <v>53</v>
      </c>
    </row>
    <row r="17" spans="1:5" s="3" customFormat="1" ht="21">
      <c r="A17" s="73"/>
      <c r="B17" s="57"/>
      <c r="C17" s="184"/>
      <c r="D17" s="58"/>
      <c r="E17" s="49" t="b">
        <f>IF(C17="ประธาน","2",IF(C17="กรรมการ","1",IF(C17="เลขานุการ","1")))</f>
        <v>0</v>
      </c>
    </row>
    <row r="18" spans="1:5" s="3" customFormat="1" ht="21">
      <c r="A18" s="73"/>
      <c r="B18" s="57"/>
      <c r="C18" s="21"/>
      <c r="D18" s="58"/>
      <c r="E18" s="49" t="b">
        <f>IF(C18="ประธาน","2",IF(C18="กรรมการ","1",IF(C18="เลขานุการ","1")))</f>
        <v>0</v>
      </c>
    </row>
    <row r="19" spans="1:5" s="3" customFormat="1" ht="21">
      <c r="A19" s="5"/>
      <c r="B19" s="182"/>
      <c r="C19" s="5"/>
      <c r="D19" s="5"/>
      <c r="E19" s="49" t="b">
        <f>IF(C19="ประธาน","2",IF(C19="กรรมการ","1",IF(C19="เลขานุการ","1")))</f>
        <v>0</v>
      </c>
    </row>
    <row r="20" spans="1:5" s="3" customFormat="1" ht="21">
      <c r="A20" s="8"/>
      <c r="B20" s="186"/>
      <c r="C20" s="8"/>
      <c r="D20" s="192" t="s">
        <v>81</v>
      </c>
      <c r="E20" s="193">
        <f>E17+E18+E19</f>
        <v>0</v>
      </c>
    </row>
    <row r="21" spans="1:5" s="26" customFormat="1" ht="21">
      <c r="A21" s="8"/>
      <c r="B21" s="28"/>
      <c r="C21" s="8"/>
      <c r="D21" s="8"/>
      <c r="E21" s="10"/>
    </row>
    <row r="22" spans="1:5" s="26" customFormat="1" ht="21">
      <c r="A22" s="291" t="s">
        <v>55</v>
      </c>
      <c r="B22" s="298"/>
      <c r="C22" s="298"/>
      <c r="D22" s="298"/>
      <c r="E22" s="299"/>
    </row>
    <row r="23" spans="1:5" s="3" customFormat="1" ht="63">
      <c r="A23" s="21" t="s">
        <v>0</v>
      </c>
      <c r="B23" s="21" t="s">
        <v>1</v>
      </c>
      <c r="C23" s="21" t="s">
        <v>2</v>
      </c>
      <c r="D23" s="22" t="s">
        <v>6</v>
      </c>
      <c r="E23" s="23" t="s">
        <v>53</v>
      </c>
    </row>
    <row r="24" spans="1:5" s="3" customFormat="1" ht="21">
      <c r="A24" s="5"/>
      <c r="B24" s="25"/>
      <c r="C24" s="5"/>
      <c r="D24" s="19"/>
      <c r="E24" s="17" t="b">
        <f>IF(C24="ประธาน","3",IF(C24="กรรมการ","1.5",IF(C24="เลขานุการ","1.5")))</f>
        <v>0</v>
      </c>
    </row>
    <row r="25" spans="1:5" s="3" customFormat="1" ht="21">
      <c r="A25" s="5"/>
      <c r="B25" s="25"/>
      <c r="C25" s="5"/>
      <c r="D25" s="6"/>
      <c r="E25" s="17" t="b">
        <f>IF(C25="ประธาน","3",IF(C25="กรรมการ","1.5",IF(C25="เลขานุการ","1.5")))</f>
        <v>0</v>
      </c>
    </row>
    <row r="26" spans="1:5" s="3" customFormat="1" ht="21">
      <c r="A26" s="52"/>
      <c r="B26" s="93"/>
      <c r="C26" s="110"/>
      <c r="D26" s="172" t="s">
        <v>81</v>
      </c>
      <c r="E26" s="163" t="b">
        <f>IF(C26="ประธาน","3",IF(C26="กรรมการ","1.5",IF(C26="เลขานุการ","1.5")))</f>
        <v>0</v>
      </c>
    </row>
    <row r="27" spans="1:5" s="3" customFormat="1" ht="21">
      <c r="A27" s="8"/>
      <c r="B27" s="28"/>
      <c r="C27" s="8"/>
      <c r="D27" s="123"/>
      <c r="E27" s="122"/>
    </row>
    <row r="28" spans="1:5" s="3" customFormat="1" ht="21">
      <c r="A28" s="8"/>
      <c r="B28" s="28"/>
      <c r="C28" s="8"/>
      <c r="D28" s="123"/>
      <c r="E28" s="122"/>
    </row>
    <row r="29" spans="1:5" s="26" customFormat="1" ht="26.25">
      <c r="A29" s="33" t="s">
        <v>42</v>
      </c>
      <c r="D29" s="3"/>
      <c r="E29" s="27"/>
    </row>
    <row r="30" spans="1:5" s="26" customFormat="1" ht="21">
      <c r="A30" s="294" t="s">
        <v>54</v>
      </c>
      <c r="B30" s="300"/>
      <c r="C30" s="300"/>
      <c r="D30" s="300"/>
      <c r="E30" s="301"/>
    </row>
    <row r="31" spans="1:5" s="26" customFormat="1" ht="63">
      <c r="A31" s="21" t="s">
        <v>0</v>
      </c>
      <c r="B31" s="21" t="s">
        <v>1</v>
      </c>
      <c r="C31" s="21" t="s">
        <v>2</v>
      </c>
      <c r="D31" s="22" t="s">
        <v>6</v>
      </c>
      <c r="E31" s="18" t="s">
        <v>53</v>
      </c>
    </row>
    <row r="32" spans="1:13" s="26" customFormat="1" ht="21">
      <c r="A32" s="69" t="s">
        <v>337</v>
      </c>
      <c r="B32" s="70" t="s">
        <v>107</v>
      </c>
      <c r="C32" s="5" t="s">
        <v>45</v>
      </c>
      <c r="D32" s="6">
        <v>8800</v>
      </c>
      <c r="E32" s="17" t="str">
        <f>IF(C32="ประธาน","1",IF(C32="กรรมการ","0.5",IF(C32="เลขานุการ","0.5")))</f>
        <v>0.5</v>
      </c>
      <c r="I32" s="154"/>
      <c r="J32" s="28"/>
      <c r="K32" s="8"/>
      <c r="L32" s="10"/>
      <c r="M32" s="28"/>
    </row>
    <row r="33" spans="1:13" s="26" customFormat="1" ht="21">
      <c r="A33" s="69" t="s">
        <v>337</v>
      </c>
      <c r="B33" s="70" t="s">
        <v>103</v>
      </c>
      <c r="C33" s="5" t="s">
        <v>45</v>
      </c>
      <c r="D33" s="6">
        <v>8800</v>
      </c>
      <c r="E33" s="17" t="str">
        <f>IF(C33="ประธาน","1",IF(C33="กรรมการ","0.5",IF(C33="เลขานุการ","0.5")))</f>
        <v>0.5</v>
      </c>
      <c r="I33" s="154"/>
      <c r="J33" s="28"/>
      <c r="K33" s="8"/>
      <c r="L33" s="10"/>
      <c r="M33" s="28"/>
    </row>
    <row r="34" spans="1:13" s="26" customFormat="1" ht="21">
      <c r="A34" s="69" t="s">
        <v>337</v>
      </c>
      <c r="B34" s="70" t="s">
        <v>108</v>
      </c>
      <c r="C34" s="5" t="s">
        <v>45</v>
      </c>
      <c r="D34" s="6">
        <v>9200</v>
      </c>
      <c r="E34" s="17" t="str">
        <f>IF(C34="ประธาน","1",IF(C34="กรรมการ","0.5",IF(C34="เลขานุการ","0.5")))</f>
        <v>0.5</v>
      </c>
      <c r="I34" s="154"/>
      <c r="J34" s="28"/>
      <c r="K34" s="8"/>
      <c r="L34" s="10"/>
      <c r="M34" s="28"/>
    </row>
    <row r="35" spans="1:13" s="26" customFormat="1" ht="21">
      <c r="A35" s="69" t="s">
        <v>337</v>
      </c>
      <c r="B35" s="70" t="s">
        <v>149</v>
      </c>
      <c r="C35" s="5" t="s">
        <v>45</v>
      </c>
      <c r="D35" s="6">
        <v>7700</v>
      </c>
      <c r="E35" s="49" t="str">
        <f aca="true" t="shared" si="0" ref="E35:E45">IF(C35="ประธาน","1",IF(C35="กรรมการ","0.5",IF(C35="เลขานุการ","0.5")))</f>
        <v>0.5</v>
      </c>
      <c r="I35" s="154"/>
      <c r="J35" s="28"/>
      <c r="K35" s="8"/>
      <c r="L35" s="10"/>
      <c r="M35" s="28"/>
    </row>
    <row r="36" spans="1:13" s="26" customFormat="1" ht="21">
      <c r="A36" s="69" t="s">
        <v>337</v>
      </c>
      <c r="B36" s="70" t="s">
        <v>150</v>
      </c>
      <c r="C36" s="5" t="s">
        <v>45</v>
      </c>
      <c r="D36" s="6">
        <v>7700</v>
      </c>
      <c r="E36" s="49" t="str">
        <f t="shared" si="0"/>
        <v>0.5</v>
      </c>
      <c r="I36" s="154"/>
      <c r="J36" s="28"/>
      <c r="K36" s="8"/>
      <c r="L36" s="10"/>
      <c r="M36" s="28"/>
    </row>
    <row r="37" spans="1:13" s="26" customFormat="1" ht="21">
      <c r="A37" s="69" t="s">
        <v>215</v>
      </c>
      <c r="B37" s="70" t="s">
        <v>216</v>
      </c>
      <c r="C37" s="5" t="s">
        <v>45</v>
      </c>
      <c r="D37" s="6">
        <v>800</v>
      </c>
      <c r="E37" s="49" t="str">
        <f t="shared" si="0"/>
        <v>0.5</v>
      </c>
      <c r="I37" s="154"/>
      <c r="J37" s="28"/>
      <c r="K37" s="8"/>
      <c r="L37" s="10"/>
      <c r="M37" s="28"/>
    </row>
    <row r="38" spans="1:13" s="26" customFormat="1" ht="21">
      <c r="A38" s="209" t="s">
        <v>241</v>
      </c>
      <c r="B38" s="70" t="s">
        <v>243</v>
      </c>
      <c r="C38" s="5" t="s">
        <v>46</v>
      </c>
      <c r="D38" s="6">
        <v>64480</v>
      </c>
      <c r="E38" s="49" t="str">
        <f t="shared" si="0"/>
        <v>1</v>
      </c>
      <c r="I38" s="154"/>
      <c r="J38" s="28"/>
      <c r="K38" s="8"/>
      <c r="L38" s="10"/>
      <c r="M38" s="28"/>
    </row>
    <row r="39" spans="1:5" s="26" customFormat="1" ht="21">
      <c r="A39" s="73" t="s">
        <v>241</v>
      </c>
      <c r="B39" s="25" t="s">
        <v>249</v>
      </c>
      <c r="C39" s="5" t="s">
        <v>45</v>
      </c>
      <c r="D39" s="5" t="s">
        <v>250</v>
      </c>
      <c r="E39" s="49" t="str">
        <f t="shared" si="0"/>
        <v>0.5</v>
      </c>
    </row>
    <row r="40" spans="1:5" s="26" customFormat="1" ht="21">
      <c r="A40" s="73" t="s">
        <v>251</v>
      </c>
      <c r="B40" s="25" t="s">
        <v>252</v>
      </c>
      <c r="C40" s="5" t="s">
        <v>45</v>
      </c>
      <c r="D40" s="5" t="s">
        <v>165</v>
      </c>
      <c r="E40" s="49" t="str">
        <f t="shared" si="0"/>
        <v>0.5</v>
      </c>
    </row>
    <row r="41" spans="1:5" s="26" customFormat="1" ht="21">
      <c r="A41" s="73" t="s">
        <v>251</v>
      </c>
      <c r="B41" s="25" t="s">
        <v>253</v>
      </c>
      <c r="C41" s="5" t="s">
        <v>45</v>
      </c>
      <c r="D41" s="5" t="s">
        <v>254</v>
      </c>
      <c r="E41" s="49" t="str">
        <f t="shared" si="0"/>
        <v>0.5</v>
      </c>
    </row>
    <row r="42" spans="1:5" s="26" customFormat="1" ht="21">
      <c r="A42" s="73" t="s">
        <v>272</v>
      </c>
      <c r="B42" s="25" t="s">
        <v>273</v>
      </c>
      <c r="C42" s="5" t="s">
        <v>45</v>
      </c>
      <c r="D42" s="5" t="s">
        <v>210</v>
      </c>
      <c r="E42" s="49" t="str">
        <f t="shared" si="0"/>
        <v>0.5</v>
      </c>
    </row>
    <row r="43" spans="1:5" s="26" customFormat="1" ht="21">
      <c r="A43" s="73" t="s">
        <v>282</v>
      </c>
      <c r="B43" s="25" t="s">
        <v>283</v>
      </c>
      <c r="C43" s="5" t="s">
        <v>45</v>
      </c>
      <c r="D43" s="5" t="s">
        <v>62</v>
      </c>
      <c r="E43" s="49" t="str">
        <f t="shared" si="0"/>
        <v>0.5</v>
      </c>
    </row>
    <row r="44" spans="1:5" s="26" customFormat="1" ht="21">
      <c r="A44" s="73" t="s">
        <v>292</v>
      </c>
      <c r="B44" s="25" t="s">
        <v>302</v>
      </c>
      <c r="C44" s="5" t="s">
        <v>45</v>
      </c>
      <c r="D44" s="5" t="s">
        <v>303</v>
      </c>
      <c r="E44" s="49" t="str">
        <f t="shared" si="0"/>
        <v>0.5</v>
      </c>
    </row>
    <row r="45" spans="1:5" s="26" customFormat="1" ht="21">
      <c r="A45" s="73"/>
      <c r="B45" s="25"/>
      <c r="C45" s="5"/>
      <c r="D45" s="5"/>
      <c r="E45" s="49" t="b">
        <f t="shared" si="0"/>
        <v>0</v>
      </c>
    </row>
    <row r="46" spans="1:5" s="26" customFormat="1" ht="21">
      <c r="A46" s="82"/>
      <c r="B46" s="83"/>
      <c r="C46" s="82"/>
      <c r="D46" s="116" t="s">
        <v>81</v>
      </c>
      <c r="E46" s="117">
        <f>E32+E33+E34+E35+E36+E37+E38+E39+E40+E41+E42+E43+E44+E45</f>
        <v>7</v>
      </c>
    </row>
    <row r="47" spans="1:5" s="26" customFormat="1" ht="21">
      <c r="A47" s="60"/>
      <c r="B47" s="215"/>
      <c r="C47" s="60"/>
      <c r="D47" s="232"/>
      <c r="E47" s="233"/>
    </row>
    <row r="48" spans="1:5" s="3" customFormat="1" ht="21">
      <c r="A48" s="307" t="s">
        <v>56</v>
      </c>
      <c r="B48" s="308"/>
      <c r="C48" s="308"/>
      <c r="D48" s="308"/>
      <c r="E48" s="308"/>
    </row>
    <row r="49" spans="1:5" s="3" customFormat="1" ht="63">
      <c r="A49" s="21" t="s">
        <v>0</v>
      </c>
      <c r="B49" s="21" t="s">
        <v>1</v>
      </c>
      <c r="C49" s="21" t="s">
        <v>2</v>
      </c>
      <c r="D49" s="22" t="s">
        <v>6</v>
      </c>
      <c r="E49" s="23" t="s">
        <v>53</v>
      </c>
    </row>
    <row r="50" spans="1:5" s="3" customFormat="1" ht="21">
      <c r="A50" s="5"/>
      <c r="B50" s="251" t="s">
        <v>373</v>
      </c>
      <c r="C50" s="255" t="s">
        <v>45</v>
      </c>
      <c r="D50" s="256"/>
      <c r="E50" s="250" t="str">
        <f>IF(C50="ประธาน","2",IF(C50="กรรมการ","1",IF(C50="เลขานุการ","1")))</f>
        <v>1</v>
      </c>
    </row>
    <row r="51" spans="1:5" s="3" customFormat="1" ht="42">
      <c r="A51" s="252" t="s">
        <v>387</v>
      </c>
      <c r="B51" s="266" t="s">
        <v>386</v>
      </c>
      <c r="C51" s="268" t="s">
        <v>45</v>
      </c>
      <c r="D51" s="19"/>
      <c r="E51" s="254" t="str">
        <f>IF(C51="ประธาน","2",IF(C51="กรรมการ","1",IF(C51="เลขานุการ","1")))</f>
        <v>1</v>
      </c>
    </row>
    <row r="52" spans="1:5" s="3" customFormat="1" ht="21">
      <c r="A52" s="5"/>
      <c r="B52" s="251"/>
      <c r="C52" s="255"/>
      <c r="D52" s="256"/>
      <c r="E52" s="250"/>
    </row>
    <row r="53" spans="1:5" s="3" customFormat="1" ht="21">
      <c r="A53" s="8"/>
      <c r="B53" s="28"/>
      <c r="C53" s="8"/>
      <c r="D53" s="192" t="s">
        <v>81</v>
      </c>
      <c r="E53" s="80">
        <f>E50+E51+E52</f>
        <v>2</v>
      </c>
    </row>
    <row r="54" spans="1:5" s="3" customFormat="1" ht="23.25" customHeight="1">
      <c r="A54" s="8"/>
      <c r="B54" s="28"/>
      <c r="C54" s="8"/>
      <c r="D54" s="121"/>
      <c r="E54" s="122"/>
    </row>
    <row r="55" spans="1:5" s="26" customFormat="1" ht="21">
      <c r="A55" s="291" t="s">
        <v>55</v>
      </c>
      <c r="B55" s="298"/>
      <c r="C55" s="298"/>
      <c r="D55" s="298"/>
      <c r="E55" s="299"/>
    </row>
    <row r="56" spans="1:5" s="246" customFormat="1" ht="63">
      <c r="A56" s="21" t="s">
        <v>0</v>
      </c>
      <c r="B56" s="21" t="s">
        <v>1</v>
      </c>
      <c r="C56" s="21" t="s">
        <v>2</v>
      </c>
      <c r="D56" s="22" t="s">
        <v>6</v>
      </c>
      <c r="E56" s="23" t="s">
        <v>53</v>
      </c>
    </row>
    <row r="57" spans="1:5" s="3" customFormat="1" ht="21">
      <c r="A57" s="5"/>
      <c r="B57" s="25"/>
      <c r="C57" s="5"/>
      <c r="D57" s="19"/>
      <c r="E57" s="17" t="b">
        <f>IF(C57="ประธาน","3",IF(C57="กรรมการ","1.5",IF(C57="เลขานุการ","1.5")))</f>
        <v>0</v>
      </c>
    </row>
    <row r="58" spans="1:5" s="3" customFormat="1" ht="21">
      <c r="A58" s="5"/>
      <c r="B58" s="25"/>
      <c r="C58" s="5"/>
      <c r="D58" s="6"/>
      <c r="E58" s="17" t="b">
        <f>IF(C58="ประธาน","3",IF(C58="กรรมการ","1.5",IF(C58="เลขานุการ","1.5")))</f>
        <v>0</v>
      </c>
    </row>
    <row r="59" spans="1:5" s="26" customFormat="1" ht="21">
      <c r="A59" s="5"/>
      <c r="B59" s="25"/>
      <c r="C59" s="5"/>
      <c r="D59" s="6"/>
      <c r="E59" s="17" t="b">
        <f>IF(C59="ประธาน","3",IF(C59="กรรมการ","1.5",IF(C59="เลขานุการ","1.5")))</f>
        <v>0</v>
      </c>
    </row>
    <row r="60" spans="1:5" s="26" customFormat="1" ht="21">
      <c r="A60" s="8"/>
      <c r="B60" s="28"/>
      <c r="C60" s="8"/>
      <c r="D60" s="10"/>
      <c r="E60" s="31"/>
    </row>
    <row r="61" spans="1:5" s="26" customFormat="1" ht="21">
      <c r="A61" s="8"/>
      <c r="B61" s="28"/>
      <c r="C61" s="8"/>
      <c r="D61" s="10"/>
      <c r="E61" s="31"/>
    </row>
    <row r="62" spans="1:5" s="26" customFormat="1" ht="21">
      <c r="A62" s="8"/>
      <c r="B62" s="28"/>
      <c r="C62" s="8"/>
      <c r="D62" s="10"/>
      <c r="E62" s="31"/>
    </row>
    <row r="63" spans="1:5" s="26" customFormat="1" ht="21">
      <c r="A63" s="8"/>
      <c r="B63" s="28"/>
      <c r="C63" s="8"/>
      <c r="D63" s="10"/>
      <c r="E63" s="31"/>
    </row>
    <row r="64" spans="1:5" s="26" customFormat="1" ht="21">
      <c r="A64" s="8"/>
      <c r="B64" s="28"/>
      <c r="C64" s="8"/>
      <c r="D64" s="10"/>
      <c r="E64" s="31"/>
    </row>
    <row r="65" spans="1:5" s="26" customFormat="1" ht="21">
      <c r="A65" s="8"/>
      <c r="B65" s="28"/>
      <c r="C65" s="8"/>
      <c r="D65" s="10"/>
      <c r="E65" s="31"/>
    </row>
    <row r="66" spans="1:5" s="26" customFormat="1" ht="21">
      <c r="A66" s="8"/>
      <c r="B66" s="28"/>
      <c r="C66" s="8"/>
      <c r="D66" s="10"/>
      <c r="E66" s="31"/>
    </row>
    <row r="67" spans="1:5" s="26" customFormat="1" ht="21">
      <c r="A67" s="8"/>
      <c r="B67" s="28"/>
      <c r="C67" s="8"/>
      <c r="D67" s="10"/>
      <c r="E67" s="31"/>
    </row>
    <row r="68" spans="1:5" s="26" customFormat="1" ht="21">
      <c r="A68" s="8"/>
      <c r="B68" s="28"/>
      <c r="C68" s="8"/>
      <c r="D68" s="10"/>
      <c r="E68" s="31"/>
    </row>
    <row r="69" spans="1:5" s="26" customFormat="1" ht="21">
      <c r="A69" s="8"/>
      <c r="B69" s="28"/>
      <c r="C69" s="8"/>
      <c r="D69" s="10"/>
      <c r="E69" s="31"/>
    </row>
    <row r="70" spans="1:5" s="26" customFormat="1" ht="21">
      <c r="A70" s="8"/>
      <c r="B70" s="28"/>
      <c r="C70" s="8"/>
      <c r="D70" s="10"/>
      <c r="E70" s="31"/>
    </row>
    <row r="71" spans="1:5" s="26" customFormat="1" ht="21">
      <c r="A71" s="8"/>
      <c r="B71" s="28"/>
      <c r="C71" s="8"/>
      <c r="D71" s="10"/>
      <c r="E71" s="31"/>
    </row>
    <row r="72" spans="1:5" s="26" customFormat="1" ht="21">
      <c r="A72" s="8"/>
      <c r="B72" s="28"/>
      <c r="C72" s="8"/>
      <c r="D72" s="10"/>
      <c r="E72" s="31"/>
    </row>
    <row r="73" spans="1:5" s="26" customFormat="1" ht="21">
      <c r="A73" s="8"/>
      <c r="B73" s="28"/>
      <c r="C73" s="8"/>
      <c r="D73" s="10"/>
      <c r="E73" s="31"/>
    </row>
    <row r="74" spans="1:5" s="26" customFormat="1" ht="21">
      <c r="A74" s="8"/>
      <c r="B74" s="28"/>
      <c r="C74" s="8"/>
      <c r="D74" s="10"/>
      <c r="E74" s="31"/>
    </row>
    <row r="75" spans="1:5" s="26" customFormat="1" ht="21">
      <c r="A75" s="8"/>
      <c r="B75" s="28"/>
      <c r="C75" s="8"/>
      <c r="D75" s="10"/>
      <c r="E75" s="31"/>
    </row>
    <row r="76" spans="1:5" s="26" customFormat="1" ht="21">
      <c r="A76" s="8"/>
      <c r="B76" s="28"/>
      <c r="C76" s="8"/>
      <c r="D76" s="10"/>
      <c r="E76" s="31"/>
    </row>
    <row r="77" spans="1:5" s="26" customFormat="1" ht="21">
      <c r="A77" s="8"/>
      <c r="B77" s="28"/>
      <c r="C77" s="8"/>
      <c r="D77" s="10"/>
      <c r="E77" s="31"/>
    </row>
    <row r="78" spans="1:5" s="26" customFormat="1" ht="21">
      <c r="A78" s="8"/>
      <c r="B78" s="28"/>
      <c r="C78" s="8"/>
      <c r="D78" s="10"/>
      <c r="E78" s="31"/>
    </row>
    <row r="79" spans="1:5" s="26" customFormat="1" ht="21">
      <c r="A79" s="8"/>
      <c r="B79" s="28"/>
      <c r="C79" s="8"/>
      <c r="D79" s="10"/>
      <c r="E79" s="31"/>
    </row>
    <row r="80" spans="1:5" s="26" customFormat="1" ht="21">
      <c r="A80" s="8"/>
      <c r="B80" s="28"/>
      <c r="C80" s="8"/>
      <c r="D80" s="10"/>
      <c r="E80" s="31"/>
    </row>
    <row r="81" spans="1:5" s="26" customFormat="1" ht="21">
      <c r="A81" s="8"/>
      <c r="B81" s="28"/>
      <c r="C81" s="8"/>
      <c r="D81" s="10"/>
      <c r="E81" s="31"/>
    </row>
    <row r="82" spans="1:5" s="26" customFormat="1" ht="21">
      <c r="A82" s="8"/>
      <c r="B82" s="28"/>
      <c r="C82" s="8"/>
      <c r="D82" s="10"/>
      <c r="E82" s="31"/>
    </row>
    <row r="83" spans="1:5" s="26" customFormat="1" ht="21">
      <c r="A83" s="8"/>
      <c r="B83" s="28"/>
      <c r="C83" s="8"/>
      <c r="D83" s="10"/>
      <c r="E83" s="31"/>
    </row>
    <row r="84" spans="1:5" s="26" customFormat="1" ht="26.25">
      <c r="A84" s="33" t="s">
        <v>8</v>
      </c>
      <c r="D84" s="3"/>
      <c r="E84" s="27"/>
    </row>
    <row r="85" spans="1:5" s="26" customFormat="1" ht="21">
      <c r="A85" s="294" t="s">
        <v>54</v>
      </c>
      <c r="B85" s="300"/>
      <c r="C85" s="300"/>
      <c r="D85" s="300"/>
      <c r="E85" s="301"/>
    </row>
    <row r="86" spans="1:5" s="26" customFormat="1" ht="63">
      <c r="A86" s="21" t="s">
        <v>0</v>
      </c>
      <c r="B86" s="21" t="s">
        <v>1</v>
      </c>
      <c r="C86" s="21" t="s">
        <v>2</v>
      </c>
      <c r="D86" s="22" t="s">
        <v>6</v>
      </c>
      <c r="E86" s="18" t="s">
        <v>53</v>
      </c>
    </row>
    <row r="87" spans="1:5" s="26" customFormat="1" ht="42">
      <c r="A87" s="21" t="s">
        <v>151</v>
      </c>
      <c r="B87" s="57" t="s">
        <v>153</v>
      </c>
      <c r="C87" s="21" t="s">
        <v>45</v>
      </c>
      <c r="D87" s="58">
        <v>73000</v>
      </c>
      <c r="E87" s="49" t="str">
        <f>IF(C87="ประธาน","1",IF(C87="กรรมการ","0.5",IF(C87="เลขานุการ","0.5")))</f>
        <v>0.5</v>
      </c>
    </row>
    <row r="88" spans="1:5" s="246" customFormat="1" ht="21">
      <c r="A88" s="21" t="s">
        <v>201</v>
      </c>
      <c r="B88" s="59" t="s">
        <v>202</v>
      </c>
      <c r="C88" s="21" t="s">
        <v>46</v>
      </c>
      <c r="D88" s="22">
        <v>13500</v>
      </c>
      <c r="E88" s="49" t="str">
        <f>IF(C88="ประธาน","1",IF(C88="กรรมการ","0.5",IF(C88="เลขานุการ","0.5")))</f>
        <v>1</v>
      </c>
    </row>
    <row r="89" spans="1:5" s="26" customFormat="1" ht="21">
      <c r="A89" s="73" t="s">
        <v>205</v>
      </c>
      <c r="B89" s="57" t="s">
        <v>206</v>
      </c>
      <c r="C89" s="21" t="s">
        <v>46</v>
      </c>
      <c r="D89" s="58">
        <v>1390</v>
      </c>
      <c r="E89" s="49" t="str">
        <f>IF(C89="ประธาน","1",IF(C89="กรรมการ","0.5",IF(C89="เลขานุการ","0.5")))</f>
        <v>1</v>
      </c>
    </row>
    <row r="90" spans="1:5" s="26" customFormat="1" ht="42">
      <c r="A90" s="73" t="s">
        <v>339</v>
      </c>
      <c r="B90" s="128" t="s">
        <v>340</v>
      </c>
      <c r="C90" s="21" t="s">
        <v>45</v>
      </c>
      <c r="D90" s="22">
        <v>14580</v>
      </c>
      <c r="E90" s="49" t="str">
        <f>IF(C90="ประธาน","1",IF(C90="กรรมการ","0.5",IF(C90="เลขานุการ","0.5")))</f>
        <v>0.5</v>
      </c>
    </row>
    <row r="91" spans="1:5" s="26" customFormat="1" ht="21">
      <c r="A91" s="69"/>
      <c r="B91" s="25"/>
      <c r="C91" s="5"/>
      <c r="D91" s="19"/>
      <c r="E91" s="17" t="b">
        <f>IF(C91="ประธาน","1",IF(C91="กรรมการ","0.5",IF(C91="เลขานุการ","0.5")))</f>
        <v>0</v>
      </c>
    </row>
    <row r="92" spans="1:5" s="26" customFormat="1" ht="21">
      <c r="A92" s="21"/>
      <c r="B92" s="59"/>
      <c r="C92" s="21"/>
      <c r="D92" s="22"/>
      <c r="E92" s="17" t="b">
        <f>IF(C92="ประธาน","1",IF(C92="กรรมการ","0.5",IF(C92="เลขานุการ","0.5")))</f>
        <v>0</v>
      </c>
    </row>
    <row r="93" spans="1:5" s="26" customFormat="1" ht="21">
      <c r="A93" s="60"/>
      <c r="B93" s="61"/>
      <c r="C93" s="60"/>
      <c r="D93" s="118" t="s">
        <v>81</v>
      </c>
      <c r="E93" s="113">
        <f>E87+E88+E89+E90+E91+E92</f>
        <v>3</v>
      </c>
    </row>
    <row r="94" spans="4:5" s="26" customFormat="1" ht="21">
      <c r="D94" s="3"/>
      <c r="E94" s="63"/>
    </row>
    <row r="95" spans="1:5" s="26" customFormat="1" ht="21">
      <c r="A95" s="287" t="s">
        <v>56</v>
      </c>
      <c r="B95" s="302"/>
      <c r="C95" s="302"/>
      <c r="D95" s="302"/>
      <c r="E95" s="303"/>
    </row>
    <row r="96" spans="1:5" s="26" customFormat="1" ht="63">
      <c r="A96" s="21" t="s">
        <v>0</v>
      </c>
      <c r="B96" s="21" t="s">
        <v>1</v>
      </c>
      <c r="C96" s="21" t="s">
        <v>2</v>
      </c>
      <c r="D96" s="22" t="s">
        <v>6</v>
      </c>
      <c r="E96" s="23" t="s">
        <v>53</v>
      </c>
    </row>
    <row r="97" spans="1:5" s="26" customFormat="1" ht="39">
      <c r="A97" s="252" t="s">
        <v>211</v>
      </c>
      <c r="B97" s="258" t="s">
        <v>377</v>
      </c>
      <c r="C97" s="259" t="s">
        <v>45</v>
      </c>
      <c r="D97" s="260"/>
      <c r="E97" s="254" t="str">
        <f>IF(C97="ประธาน","2",IF(C97="กรรมการ","1",IF(C97="เลขานุการ","1")))</f>
        <v>1</v>
      </c>
    </row>
    <row r="98" spans="1:5" s="26" customFormat="1" ht="21">
      <c r="A98" s="252"/>
      <c r="B98" s="258" t="s">
        <v>382</v>
      </c>
      <c r="C98" s="252" t="s">
        <v>45</v>
      </c>
      <c r="D98" s="253"/>
      <c r="E98" s="254" t="str">
        <f>IF(C98="ประธาน","2",IF(C98="กรรมการ","1",IF(C98="เลขานุการ","1")))</f>
        <v>1</v>
      </c>
    </row>
    <row r="99" spans="1:5" s="26" customFormat="1" ht="21">
      <c r="A99" s="252"/>
      <c r="B99" s="258"/>
      <c r="C99" s="252"/>
      <c r="D99" s="253"/>
      <c r="E99" s="254" t="b">
        <f>IF(C99="ประธาน","2",IF(C99="กรรมการ","1",IF(C99="เลขานุการ","1")))</f>
        <v>0</v>
      </c>
    </row>
    <row r="100" spans="1:5" s="26" customFormat="1" ht="21">
      <c r="A100" s="60"/>
      <c r="B100" s="61"/>
      <c r="C100" s="60"/>
      <c r="D100" s="264" t="s">
        <v>81</v>
      </c>
      <c r="E100" s="265">
        <f>E97+E98+E99</f>
        <v>2</v>
      </c>
    </row>
    <row r="101" s="26" customFormat="1" ht="21">
      <c r="D101" s="3"/>
    </row>
    <row r="102" spans="1:5" s="26" customFormat="1" ht="21">
      <c r="A102" s="291" t="s">
        <v>55</v>
      </c>
      <c r="B102" s="298"/>
      <c r="C102" s="298"/>
      <c r="D102" s="298"/>
      <c r="E102" s="299"/>
    </row>
    <row r="103" spans="1:5" s="3" customFormat="1" ht="63">
      <c r="A103" s="21" t="s">
        <v>0</v>
      </c>
      <c r="B103" s="21" t="s">
        <v>1</v>
      </c>
      <c r="C103" s="21" t="s">
        <v>2</v>
      </c>
      <c r="D103" s="22" t="s">
        <v>6</v>
      </c>
      <c r="E103" s="23" t="s">
        <v>53</v>
      </c>
    </row>
    <row r="104" spans="1:5" s="26" customFormat="1" ht="21">
      <c r="A104" s="5"/>
      <c r="B104" s="25"/>
      <c r="C104" s="5"/>
      <c r="D104" s="19"/>
      <c r="E104" s="17" t="b">
        <f>IF(C104="ประธาน","3",IF(C104="กรรมการ","1.5",IF(C104="เลขานุการ","1.5")))</f>
        <v>0</v>
      </c>
    </row>
    <row r="105" spans="1:5" s="3" customFormat="1" ht="21">
      <c r="A105" s="8"/>
      <c r="B105" s="28"/>
      <c r="C105" s="8"/>
      <c r="D105" s="172" t="s">
        <v>81</v>
      </c>
      <c r="E105" s="163" t="b">
        <f>E104</f>
        <v>0</v>
      </c>
    </row>
    <row r="106" spans="1:4" s="26" customFormat="1" ht="26.25">
      <c r="A106" s="33" t="s">
        <v>9</v>
      </c>
      <c r="D106" s="3"/>
    </row>
    <row r="107" spans="1:5" s="26" customFormat="1" ht="21">
      <c r="A107" s="294" t="s">
        <v>54</v>
      </c>
      <c r="B107" s="300"/>
      <c r="C107" s="300"/>
      <c r="D107" s="300"/>
      <c r="E107" s="301"/>
    </row>
    <row r="108" spans="1:5" s="26" customFormat="1" ht="63">
      <c r="A108" s="73" t="s">
        <v>0</v>
      </c>
      <c r="B108" s="21" t="s">
        <v>1</v>
      </c>
      <c r="C108" s="21" t="s">
        <v>2</v>
      </c>
      <c r="D108" s="22" t="s">
        <v>6</v>
      </c>
      <c r="E108" s="18" t="s">
        <v>53</v>
      </c>
    </row>
    <row r="109" spans="1:5" s="26" customFormat="1" ht="21">
      <c r="A109" s="248" t="s">
        <v>337</v>
      </c>
      <c r="B109" s="156" t="s">
        <v>146</v>
      </c>
      <c r="C109" s="21" t="s">
        <v>45</v>
      </c>
      <c r="D109" s="22">
        <v>8300</v>
      </c>
      <c r="E109" s="49" t="str">
        <f aca="true" t="shared" si="1" ref="E109:E116">IF(C109="ประธาน","1",IF(C109="กรรมการ","0.5",IF(C109="เลขานุการ","0.5")))</f>
        <v>0.5</v>
      </c>
    </row>
    <row r="110" spans="1:5" s="26" customFormat="1" ht="42">
      <c r="A110" s="73" t="s">
        <v>119</v>
      </c>
      <c r="B110" s="200" t="s">
        <v>120</v>
      </c>
      <c r="C110" s="21" t="s">
        <v>45</v>
      </c>
      <c r="D110" s="22">
        <v>6253</v>
      </c>
      <c r="E110" s="49" t="str">
        <f t="shared" si="1"/>
        <v>0.5</v>
      </c>
    </row>
    <row r="111" spans="1:5" s="26" customFormat="1" ht="21" customHeight="1">
      <c r="A111" s="69" t="s">
        <v>241</v>
      </c>
      <c r="B111" s="25" t="s">
        <v>249</v>
      </c>
      <c r="C111" s="5" t="s">
        <v>45</v>
      </c>
      <c r="D111" s="5" t="s">
        <v>250</v>
      </c>
      <c r="E111" s="17" t="str">
        <f t="shared" si="1"/>
        <v>0.5</v>
      </c>
    </row>
    <row r="112" spans="1:5" s="26" customFormat="1" ht="21">
      <c r="A112" s="69" t="s">
        <v>321</v>
      </c>
      <c r="B112" s="20" t="s">
        <v>325</v>
      </c>
      <c r="C112" s="5" t="s">
        <v>45</v>
      </c>
      <c r="D112" s="6">
        <v>1700</v>
      </c>
      <c r="E112" s="17" t="str">
        <f t="shared" si="1"/>
        <v>0.5</v>
      </c>
    </row>
    <row r="113" spans="1:5" s="26" customFormat="1" ht="21">
      <c r="A113" s="69" t="s">
        <v>327</v>
      </c>
      <c r="B113" s="25" t="s">
        <v>202</v>
      </c>
      <c r="C113" s="5" t="s">
        <v>46</v>
      </c>
      <c r="D113" s="6">
        <v>12000</v>
      </c>
      <c r="E113" s="17" t="str">
        <f t="shared" si="1"/>
        <v>1</v>
      </c>
    </row>
    <row r="114" spans="1:5" s="26" customFormat="1" ht="21">
      <c r="A114" s="69" t="s">
        <v>337</v>
      </c>
      <c r="B114" s="25" t="s">
        <v>364</v>
      </c>
      <c r="C114" s="5" t="s">
        <v>45</v>
      </c>
      <c r="D114" s="6">
        <v>8000</v>
      </c>
      <c r="E114" s="49" t="str">
        <f t="shared" si="1"/>
        <v>0.5</v>
      </c>
    </row>
    <row r="115" spans="1:5" s="26" customFormat="1" ht="21">
      <c r="A115" s="69"/>
      <c r="B115" s="25"/>
      <c r="C115" s="5"/>
      <c r="D115" s="153"/>
      <c r="E115" s="49" t="b">
        <f t="shared" si="1"/>
        <v>0</v>
      </c>
    </row>
    <row r="116" spans="1:5" s="26" customFormat="1" ht="21">
      <c r="A116" s="5"/>
      <c r="B116" s="25"/>
      <c r="C116" s="5"/>
      <c r="D116" s="6"/>
      <c r="E116" s="49" t="b">
        <f t="shared" si="1"/>
        <v>0</v>
      </c>
    </row>
    <row r="117" spans="1:5" s="26" customFormat="1" ht="18" customHeight="1">
      <c r="A117" s="74"/>
      <c r="B117" s="9"/>
      <c r="C117" s="8"/>
      <c r="D117" s="95" t="s">
        <v>81</v>
      </c>
      <c r="E117" s="87">
        <f>E109+E110+E111+E112+E113+E114+E115+E116</f>
        <v>3.5</v>
      </c>
    </row>
    <row r="118" s="26" customFormat="1" ht="21">
      <c r="D118" s="3"/>
    </row>
    <row r="119" spans="1:5" s="26" customFormat="1" ht="21">
      <c r="A119" s="287" t="s">
        <v>56</v>
      </c>
      <c r="B119" s="302"/>
      <c r="C119" s="302"/>
      <c r="D119" s="302"/>
      <c r="E119" s="303"/>
    </row>
    <row r="120" spans="1:5" s="26" customFormat="1" ht="63">
      <c r="A120" s="21" t="s">
        <v>0</v>
      </c>
      <c r="B120" s="21" t="s">
        <v>1</v>
      </c>
      <c r="C120" s="21" t="s">
        <v>2</v>
      </c>
      <c r="D120" s="22" t="s">
        <v>6</v>
      </c>
      <c r="E120" s="23" t="s">
        <v>53</v>
      </c>
    </row>
    <row r="121" spans="1:5" s="26" customFormat="1" ht="21">
      <c r="A121" s="5"/>
      <c r="B121" s="258" t="s">
        <v>382</v>
      </c>
      <c r="C121" s="252" t="s">
        <v>45</v>
      </c>
      <c r="D121" s="19"/>
      <c r="E121" s="250" t="str">
        <f>IF(C121="ประธาน","2",IF(C121="กรรมการ","1",IF(C121="เลขานุการ","1")))</f>
        <v>1</v>
      </c>
    </row>
    <row r="122" spans="1:5" s="26" customFormat="1" ht="39">
      <c r="A122" s="273" t="s">
        <v>251</v>
      </c>
      <c r="B122" s="258" t="s">
        <v>392</v>
      </c>
      <c r="C122" s="252" t="s">
        <v>46</v>
      </c>
      <c r="D122" s="19"/>
      <c r="E122" s="250" t="str">
        <f>IF(C122="ประธาน","2",IF(C122="กรรมการ","1",IF(C122="เลขานุการ","1")))</f>
        <v>2</v>
      </c>
    </row>
    <row r="123" spans="1:5" s="26" customFormat="1" ht="21">
      <c r="A123" s="8"/>
      <c r="B123" s="28"/>
      <c r="C123" s="8"/>
      <c r="D123" s="77" t="s">
        <v>81</v>
      </c>
      <c r="E123" s="80">
        <f>E121+E122</f>
        <v>3</v>
      </c>
    </row>
    <row r="124" spans="1:5" s="26" customFormat="1" ht="21">
      <c r="A124" s="8"/>
      <c r="B124" s="28"/>
      <c r="C124" s="8"/>
      <c r="D124" s="121"/>
      <c r="E124" s="122"/>
    </row>
    <row r="125" spans="1:5" s="3" customFormat="1" ht="21">
      <c r="A125" s="291" t="s">
        <v>55</v>
      </c>
      <c r="B125" s="298"/>
      <c r="C125" s="298"/>
      <c r="D125" s="298"/>
      <c r="E125" s="299"/>
    </row>
    <row r="126" spans="1:5" s="26" customFormat="1" ht="63">
      <c r="A126" s="21" t="s">
        <v>0</v>
      </c>
      <c r="B126" s="21" t="s">
        <v>1</v>
      </c>
      <c r="C126" s="21" t="s">
        <v>2</v>
      </c>
      <c r="D126" s="22" t="s">
        <v>6</v>
      </c>
      <c r="E126" s="23" t="s">
        <v>53</v>
      </c>
    </row>
    <row r="127" spans="1:5" s="26" customFormat="1" ht="21">
      <c r="A127" s="5"/>
      <c r="B127" s="25"/>
      <c r="C127" s="5"/>
      <c r="D127" s="19"/>
      <c r="E127" s="17" t="b">
        <f>IF(C127="ประธาน","3",IF(C127="กรรมการ","1.5",IF(C127="เลขานุการ","1.5")))</f>
        <v>0</v>
      </c>
    </row>
    <row r="128" spans="1:5" s="26" customFormat="1" ht="21">
      <c r="A128" s="52"/>
      <c r="B128" s="93"/>
      <c r="C128" s="110"/>
      <c r="D128" s="172" t="s">
        <v>81</v>
      </c>
      <c r="E128" s="163" t="b">
        <f>IF(C128="ประธาน","3",IF(C128="กรรมการ","1.5",IF(C128="เลขานุการ","1.5")))</f>
        <v>0</v>
      </c>
    </row>
    <row r="129" spans="1:4" s="26" customFormat="1" ht="26.25">
      <c r="A129" s="33" t="s">
        <v>10</v>
      </c>
      <c r="B129" s="7"/>
      <c r="D129" s="3"/>
    </row>
    <row r="130" spans="1:5" s="26" customFormat="1" ht="21">
      <c r="A130" s="294" t="s">
        <v>54</v>
      </c>
      <c r="B130" s="295"/>
      <c r="C130" s="295"/>
      <c r="D130" s="295"/>
      <c r="E130" s="296"/>
    </row>
    <row r="131" spans="1:5" s="26" customFormat="1" ht="63">
      <c r="A131" s="21" t="s">
        <v>0</v>
      </c>
      <c r="B131" s="21" t="s">
        <v>1</v>
      </c>
      <c r="C131" s="21" t="s">
        <v>2</v>
      </c>
      <c r="D131" s="22" t="s">
        <v>6</v>
      </c>
      <c r="E131" s="18" t="s">
        <v>53</v>
      </c>
    </row>
    <row r="132" spans="1:5" s="26" customFormat="1" ht="21">
      <c r="A132" s="69" t="s">
        <v>239</v>
      </c>
      <c r="B132" s="25" t="s">
        <v>240</v>
      </c>
      <c r="C132" s="5" t="s">
        <v>45</v>
      </c>
      <c r="D132" s="6">
        <v>80000</v>
      </c>
      <c r="E132" s="17" t="str">
        <f>IF(C132="ประธาน","1",IF(C132="กรรมการ","0.5",IF(C132="เลขานุการ","0.5")))</f>
        <v>0.5</v>
      </c>
    </row>
    <row r="133" spans="1:5" s="26" customFormat="1" ht="21">
      <c r="A133" s="69" t="s">
        <v>327</v>
      </c>
      <c r="B133" s="25" t="s">
        <v>202</v>
      </c>
      <c r="C133" s="5" t="s">
        <v>45</v>
      </c>
      <c r="D133" s="6">
        <v>12000</v>
      </c>
      <c r="E133" s="17" t="str">
        <f>IF(C133="ประธาน","1",IF(C133="กรรมการ","0.5",IF(C133="เลขานุการ","0.5")))</f>
        <v>0.5</v>
      </c>
    </row>
    <row r="134" spans="1:5" s="26" customFormat="1" ht="21">
      <c r="A134" s="69"/>
      <c r="B134" s="25"/>
      <c r="C134" s="5"/>
      <c r="D134" s="6"/>
      <c r="E134" s="17" t="b">
        <f>IF(C134="ประธาน","1",IF(C134="กรรมการ","0.5",IF(C134="เลขานุการ","0.5")))</f>
        <v>0</v>
      </c>
    </row>
    <row r="135" spans="1:5" s="26" customFormat="1" ht="21">
      <c r="A135" s="8"/>
      <c r="B135" s="28"/>
      <c r="C135" s="8"/>
      <c r="D135" s="86" t="s">
        <v>81</v>
      </c>
      <c r="E135" s="87">
        <f>E132+E133+E134</f>
        <v>1</v>
      </c>
    </row>
    <row r="136" spans="1:5" s="26" customFormat="1" ht="21">
      <c r="A136" s="3"/>
      <c r="D136" s="3"/>
      <c r="E136" s="40"/>
    </row>
    <row r="137" spans="1:5" s="26" customFormat="1" ht="21">
      <c r="A137" s="287" t="s">
        <v>56</v>
      </c>
      <c r="B137" s="302"/>
      <c r="C137" s="302"/>
      <c r="D137" s="302"/>
      <c r="E137" s="303"/>
    </row>
    <row r="138" spans="1:5" s="26" customFormat="1" ht="63">
      <c r="A138" s="21" t="s">
        <v>0</v>
      </c>
      <c r="B138" s="21" t="s">
        <v>1</v>
      </c>
      <c r="C138" s="21" t="s">
        <v>2</v>
      </c>
      <c r="D138" s="22" t="s">
        <v>6</v>
      </c>
      <c r="E138" s="23" t="s">
        <v>53</v>
      </c>
    </row>
    <row r="139" spans="1:5" s="26" customFormat="1" ht="21">
      <c r="A139" s="5"/>
      <c r="B139" s="25"/>
      <c r="C139" s="5"/>
      <c r="D139" s="19"/>
      <c r="E139" s="17" t="b">
        <f>IF(C139="ประธาน","2",IF(C139="กรรมการ","1",IF(C139="เลขานุการ","1")))</f>
        <v>0</v>
      </c>
    </row>
    <row r="140" spans="1:5" s="26" customFormat="1" ht="21">
      <c r="A140" s="5"/>
      <c r="B140" s="25"/>
      <c r="C140" s="5"/>
      <c r="D140" s="6"/>
      <c r="E140" s="17" t="b">
        <f>IF(C140="ประธาน","2",IF(C140="กรรมการ","1",IF(C140="เลขานุการ","1")))</f>
        <v>0</v>
      </c>
    </row>
    <row r="141" spans="1:5" s="26" customFormat="1" ht="21">
      <c r="A141" s="52"/>
      <c r="B141" s="93"/>
      <c r="C141" s="110"/>
      <c r="D141" s="105" t="s">
        <v>81</v>
      </c>
      <c r="E141" s="80" t="b">
        <f>IF(C141="ประธาน","2",IF(C141="กรรมการ","1",IF(C141="เลขานุการ","1")))</f>
        <v>0</v>
      </c>
    </row>
    <row r="142" s="26" customFormat="1" ht="21">
      <c r="D142" s="3"/>
    </row>
    <row r="143" spans="1:5" s="26" customFormat="1" ht="21">
      <c r="A143" s="291" t="s">
        <v>55</v>
      </c>
      <c r="B143" s="298"/>
      <c r="C143" s="298"/>
      <c r="D143" s="298"/>
      <c r="E143" s="299"/>
    </row>
    <row r="144" spans="1:5" s="26" customFormat="1" ht="63">
      <c r="A144" s="21" t="s">
        <v>0</v>
      </c>
      <c r="B144" s="21" t="s">
        <v>1</v>
      </c>
      <c r="C144" s="21" t="s">
        <v>2</v>
      </c>
      <c r="D144" s="22" t="s">
        <v>6</v>
      </c>
      <c r="E144" s="23" t="s">
        <v>53</v>
      </c>
    </row>
    <row r="145" spans="1:5" s="26" customFormat="1" ht="21">
      <c r="A145" s="5"/>
      <c r="B145" s="25"/>
      <c r="C145" s="5"/>
      <c r="D145" s="19"/>
      <c r="E145" s="17" t="b">
        <f>IF(C145="ประธาน","3",IF(C145="กรรมการ","1.5",IF(C145="เลขานุการ","1.5")))</f>
        <v>0</v>
      </c>
    </row>
    <row r="146" spans="1:5" s="26" customFormat="1" ht="21">
      <c r="A146" s="5"/>
      <c r="B146" s="25"/>
      <c r="C146" s="5"/>
      <c r="D146" s="6"/>
      <c r="E146" s="17" t="b">
        <f>IF(C146="ประธาน","3",IF(C146="กรรมการ","1.5",IF(C146="เลขานุการ","1.5")))</f>
        <v>0</v>
      </c>
    </row>
    <row r="147" spans="1:5" s="26" customFormat="1" ht="21">
      <c r="A147" s="52"/>
      <c r="B147" s="93"/>
      <c r="C147" s="110"/>
      <c r="D147" s="172" t="s">
        <v>81</v>
      </c>
      <c r="E147" s="163">
        <f>E145+E146</f>
        <v>0</v>
      </c>
    </row>
    <row r="148" spans="1:5" s="26" customFormat="1" ht="21">
      <c r="A148" s="8"/>
      <c r="B148" s="28"/>
      <c r="C148" s="8"/>
      <c r="D148" s="123"/>
      <c r="E148" s="122"/>
    </row>
    <row r="149" spans="1:5" s="26" customFormat="1" ht="21">
      <c r="A149" s="8"/>
      <c r="B149" s="28"/>
      <c r="C149" s="8"/>
      <c r="D149" s="123"/>
      <c r="E149" s="122"/>
    </row>
    <row r="150" spans="1:5" s="26" customFormat="1" ht="21">
      <c r="A150" s="8"/>
      <c r="B150" s="28"/>
      <c r="C150" s="8"/>
      <c r="D150" s="123"/>
      <c r="E150" s="122"/>
    </row>
    <row r="151" spans="1:5" s="26" customFormat="1" ht="21">
      <c r="A151" s="8"/>
      <c r="B151" s="28"/>
      <c r="C151" s="8"/>
      <c r="D151" s="123"/>
      <c r="E151" s="122"/>
    </row>
    <row r="152" spans="1:5" s="26" customFormat="1" ht="21">
      <c r="A152" s="8"/>
      <c r="B152" s="28"/>
      <c r="C152" s="8"/>
      <c r="D152" s="123"/>
      <c r="E152" s="122"/>
    </row>
    <row r="153" spans="1:5" s="26" customFormat="1" ht="21">
      <c r="A153" s="8"/>
      <c r="B153" s="28"/>
      <c r="C153" s="8"/>
      <c r="D153" s="123"/>
      <c r="E153" s="122"/>
    </row>
    <row r="154" spans="1:5" s="26" customFormat="1" ht="26.25">
      <c r="A154" s="33" t="s">
        <v>11</v>
      </c>
      <c r="C154" s="3"/>
      <c r="D154" s="3"/>
      <c r="E154" s="4"/>
    </row>
    <row r="155" spans="1:5" s="26" customFormat="1" ht="21">
      <c r="A155" s="294" t="s">
        <v>54</v>
      </c>
      <c r="B155" s="300"/>
      <c r="C155" s="300"/>
      <c r="D155" s="300"/>
      <c r="E155" s="301"/>
    </row>
    <row r="156" spans="1:5" s="26" customFormat="1" ht="63">
      <c r="A156" s="21" t="s">
        <v>0</v>
      </c>
      <c r="B156" s="21" t="s">
        <v>1</v>
      </c>
      <c r="C156" s="21" t="s">
        <v>2</v>
      </c>
      <c r="D156" s="22" t="s">
        <v>6</v>
      </c>
      <c r="E156" s="18" t="s">
        <v>53</v>
      </c>
    </row>
    <row r="157" spans="1:5" s="26" customFormat="1" ht="21">
      <c r="A157" s="5" t="s">
        <v>50</v>
      </c>
      <c r="B157" s="25" t="s">
        <v>49</v>
      </c>
      <c r="C157" s="5" t="s">
        <v>45</v>
      </c>
      <c r="D157" s="6" t="s">
        <v>62</v>
      </c>
      <c r="E157" s="17" t="str">
        <f aca="true" t="shared" si="2" ref="E157:E163">IF(C157="ประธาน","1",IF(C157="กรรมการ","0.5",IF(C157="เลขานุการ","0.5")))</f>
        <v>0.5</v>
      </c>
    </row>
    <row r="158" spans="1:5" s="26" customFormat="1" ht="21">
      <c r="A158" s="5" t="s">
        <v>50</v>
      </c>
      <c r="B158" s="25" t="s">
        <v>83</v>
      </c>
      <c r="C158" s="5" t="s">
        <v>45</v>
      </c>
      <c r="D158" s="6" t="s">
        <v>62</v>
      </c>
      <c r="E158" s="17" t="str">
        <f t="shared" si="2"/>
        <v>0.5</v>
      </c>
    </row>
    <row r="159" spans="1:5" s="26" customFormat="1" ht="21">
      <c r="A159" s="69" t="s">
        <v>110</v>
      </c>
      <c r="B159" s="81" t="s">
        <v>117</v>
      </c>
      <c r="C159" s="5" t="s">
        <v>45</v>
      </c>
      <c r="D159" s="6">
        <v>5307.2</v>
      </c>
      <c r="E159" s="17" t="str">
        <f t="shared" si="2"/>
        <v>0.5</v>
      </c>
    </row>
    <row r="160" spans="1:5" s="26" customFormat="1" ht="21">
      <c r="A160" s="5" t="s">
        <v>124</v>
      </c>
      <c r="B160" s="25" t="s">
        <v>122</v>
      </c>
      <c r="C160" s="5" t="s">
        <v>45</v>
      </c>
      <c r="D160" s="6">
        <v>32980</v>
      </c>
      <c r="E160" s="17" t="str">
        <f t="shared" si="2"/>
        <v>0.5</v>
      </c>
    </row>
    <row r="161" spans="1:5" ht="21">
      <c r="A161" s="73" t="s">
        <v>161</v>
      </c>
      <c r="B161" s="59" t="s">
        <v>162</v>
      </c>
      <c r="C161" s="21" t="s">
        <v>45</v>
      </c>
      <c r="D161" s="58">
        <v>5307.2</v>
      </c>
      <c r="E161" s="49" t="str">
        <f t="shared" si="2"/>
        <v>0.5</v>
      </c>
    </row>
    <row r="162" spans="1:5" s="26" customFormat="1" ht="21">
      <c r="A162" s="73" t="s">
        <v>163</v>
      </c>
      <c r="B162" s="59" t="s">
        <v>177</v>
      </c>
      <c r="C162" s="21" t="s">
        <v>45</v>
      </c>
      <c r="D162" s="22">
        <v>22535</v>
      </c>
      <c r="E162" s="49" t="str">
        <f t="shared" si="2"/>
        <v>0.5</v>
      </c>
    </row>
    <row r="163" spans="1:10" s="26" customFormat="1" ht="21">
      <c r="A163" s="69" t="s">
        <v>241</v>
      </c>
      <c r="B163" s="25" t="s">
        <v>246</v>
      </c>
      <c r="C163" s="5" t="s">
        <v>45</v>
      </c>
      <c r="D163" s="6">
        <v>8600</v>
      </c>
      <c r="E163" s="17" t="str">
        <f t="shared" si="2"/>
        <v>0.5</v>
      </c>
      <c r="G163" s="8"/>
      <c r="H163" s="28"/>
      <c r="I163" s="8"/>
      <c r="J163" s="8"/>
    </row>
    <row r="164" spans="1:5" s="26" customFormat="1" ht="21">
      <c r="A164" s="21" t="s">
        <v>263</v>
      </c>
      <c r="B164" s="59" t="s">
        <v>264</v>
      </c>
      <c r="C164" s="5" t="s">
        <v>46</v>
      </c>
      <c r="D164" s="6">
        <v>12800</v>
      </c>
      <c r="E164" s="17" t="str">
        <f>IF(C164="ประธาน","1",IF(C164="กรรมการ","0.5",IF(C164="เลขานุการ","0.5")))</f>
        <v>1</v>
      </c>
    </row>
    <row r="165" spans="1:5" s="26" customFormat="1" ht="21">
      <c r="A165" s="69" t="s">
        <v>292</v>
      </c>
      <c r="B165" s="25" t="s">
        <v>297</v>
      </c>
      <c r="C165" s="5" t="s">
        <v>45</v>
      </c>
      <c r="D165" s="5" t="s">
        <v>298</v>
      </c>
      <c r="E165" s="17" t="str">
        <f>IF(C165="ประธาน","1",IF(C165="กรรมการ","0.5",IF(C165="เลขานุการ","0.5")))</f>
        <v>0.5</v>
      </c>
    </row>
    <row r="166" spans="1:5" s="26" customFormat="1" ht="21">
      <c r="A166" s="69" t="s">
        <v>272</v>
      </c>
      <c r="B166" s="25" t="s">
        <v>299</v>
      </c>
      <c r="C166" s="5" t="s">
        <v>45</v>
      </c>
      <c r="D166" s="6">
        <v>45000</v>
      </c>
      <c r="E166" s="17" t="str">
        <f>IF(C166="ประธาน","1",IF(C166="กรรมการ","0.5",IF(C166="เลขานุการ","0.5")))</f>
        <v>0.5</v>
      </c>
    </row>
    <row r="167" spans="1:5" s="26" customFormat="1" ht="21">
      <c r="A167" s="69"/>
      <c r="B167" s="25"/>
      <c r="C167" s="5"/>
      <c r="D167" s="6"/>
      <c r="E167" s="17" t="b">
        <f>IF(C167="ประธาน","1",IF(C167="กรรมการ","0.5",IF(C167="เลขานุการ","0.5")))</f>
        <v>0</v>
      </c>
    </row>
    <row r="168" spans="1:5" s="26" customFormat="1" ht="21">
      <c r="A168" s="92"/>
      <c r="B168" s="93"/>
      <c r="C168" s="52"/>
      <c r="D168" s="86" t="s">
        <v>81</v>
      </c>
      <c r="E168" s="87">
        <f>E157+E158+E159+E160+E161+E162+E163+E164+E165+E166+E167</f>
        <v>5.5</v>
      </c>
    </row>
    <row r="169" spans="1:5" s="26" customFormat="1" ht="21">
      <c r="A169" s="164"/>
      <c r="B169" s="28"/>
      <c r="C169" s="8"/>
      <c r="D169" s="165"/>
      <c r="E169" s="166"/>
    </row>
    <row r="170" spans="1:5" s="26" customFormat="1" ht="21">
      <c r="A170" s="287" t="s">
        <v>56</v>
      </c>
      <c r="B170" s="288"/>
      <c r="C170" s="288"/>
      <c r="D170" s="288"/>
      <c r="E170" s="289"/>
    </row>
    <row r="171" spans="1:5" s="26" customFormat="1" ht="63">
      <c r="A171" s="21" t="s">
        <v>0</v>
      </c>
      <c r="B171" s="21" t="s">
        <v>1</v>
      </c>
      <c r="C171" s="21" t="s">
        <v>2</v>
      </c>
      <c r="D171" s="22" t="s">
        <v>6</v>
      </c>
      <c r="E171" s="23" t="s">
        <v>53</v>
      </c>
    </row>
    <row r="172" spans="1:5" s="26" customFormat="1" ht="21">
      <c r="A172" s="252" t="s">
        <v>293</v>
      </c>
      <c r="B172" s="279" t="s">
        <v>394</v>
      </c>
      <c r="C172" s="255" t="s">
        <v>45</v>
      </c>
      <c r="D172" s="256"/>
      <c r="E172" s="250" t="str">
        <f>IF(C172="ประธาน","2",IF(C172="กรรมการ","1",IF(C172="เลขานุการ","1")))</f>
        <v>1</v>
      </c>
    </row>
    <row r="173" spans="1:5" s="26" customFormat="1" ht="21">
      <c r="A173" s="60"/>
      <c r="B173" s="61"/>
      <c r="C173" s="8"/>
      <c r="D173" s="192" t="s">
        <v>81</v>
      </c>
      <c r="E173" s="193" t="str">
        <f>E172</f>
        <v>1</v>
      </c>
    </row>
    <row r="174" s="26" customFormat="1" ht="21">
      <c r="D174" s="3"/>
    </row>
    <row r="175" spans="1:5" s="26" customFormat="1" ht="21">
      <c r="A175" s="304" t="s">
        <v>55</v>
      </c>
      <c r="B175" s="305"/>
      <c r="C175" s="305"/>
      <c r="D175" s="305"/>
      <c r="E175" s="306"/>
    </row>
    <row r="176" spans="1:9" s="26" customFormat="1" ht="63">
      <c r="A176" s="21" t="s">
        <v>0</v>
      </c>
      <c r="B176" s="21" t="s">
        <v>1</v>
      </c>
      <c r="C176" s="21" t="s">
        <v>2</v>
      </c>
      <c r="D176" s="22" t="s">
        <v>6</v>
      </c>
      <c r="E176" s="23" t="s">
        <v>53</v>
      </c>
      <c r="H176" s="60"/>
      <c r="I176" s="61"/>
    </row>
    <row r="177" spans="1:5" s="26" customFormat="1" ht="21">
      <c r="A177" s="5"/>
      <c r="B177" s="25"/>
      <c r="C177" s="5"/>
      <c r="D177" s="19"/>
      <c r="E177" s="17" t="b">
        <f>IF(C177="ประธาน","3",IF(C177="กรรมการ","1.5",IF(C177="เลขานุการ","1.5")))</f>
        <v>0</v>
      </c>
    </row>
    <row r="178" spans="4:5" s="26" customFormat="1" ht="21">
      <c r="D178" s="173" t="s">
        <v>81</v>
      </c>
      <c r="E178" s="163" t="b">
        <f>IF(C178="ประธาน","3",IF(C178="กรรมการ","1.5",IF(C178="เลขานุการ","1.5")))</f>
        <v>0</v>
      </c>
    </row>
    <row r="179" spans="1:5" s="26" customFormat="1" ht="26.25">
      <c r="A179" s="33" t="s">
        <v>43</v>
      </c>
      <c r="B179" s="7"/>
      <c r="D179" s="195"/>
      <c r="E179" s="194"/>
    </row>
    <row r="180" spans="1:5" s="26" customFormat="1" ht="21">
      <c r="A180" s="294" t="s">
        <v>54</v>
      </c>
      <c r="B180" s="300"/>
      <c r="C180" s="300"/>
      <c r="D180" s="300"/>
      <c r="E180" s="301"/>
    </row>
    <row r="181" spans="1:5" s="26" customFormat="1" ht="63">
      <c r="A181" s="21" t="s">
        <v>0</v>
      </c>
      <c r="B181" s="21" t="s">
        <v>1</v>
      </c>
      <c r="C181" s="21" t="s">
        <v>2</v>
      </c>
      <c r="D181" s="22" t="s">
        <v>6</v>
      </c>
      <c r="E181" s="18" t="s">
        <v>53</v>
      </c>
    </row>
    <row r="182" spans="1:5" s="26" customFormat="1" ht="21">
      <c r="A182" s="69" t="s">
        <v>266</v>
      </c>
      <c r="B182" s="25" t="s">
        <v>267</v>
      </c>
      <c r="C182" s="5" t="s">
        <v>45</v>
      </c>
      <c r="D182" s="6">
        <v>800</v>
      </c>
      <c r="E182" s="17" t="str">
        <f>IF(C182="ประธาน","1",IF(C182="กรรมการ","0.5",IF(C182="เลขานุการ","0.5")))</f>
        <v>0.5</v>
      </c>
    </row>
    <row r="183" spans="1:5" s="26" customFormat="1" ht="21">
      <c r="A183" s="69"/>
      <c r="B183" s="25"/>
      <c r="C183" s="5"/>
      <c r="D183" s="5"/>
      <c r="E183" s="17" t="b">
        <f>IF(C183="ประธาน","1",IF(C183="กรรมการ","0.5",IF(C183="เลขานุการ","0.5")))</f>
        <v>0</v>
      </c>
    </row>
    <row r="184" spans="1:5" s="26" customFormat="1" ht="20.25" customHeight="1">
      <c r="A184" s="69"/>
      <c r="B184" s="25"/>
      <c r="C184" s="5"/>
      <c r="D184" s="5"/>
      <c r="E184" s="17" t="b">
        <f>IF(C184="ประธาน","1",IF(C184="กรรมการ","0.5",IF(C184="เลขานุการ","0.5")))</f>
        <v>0</v>
      </c>
    </row>
    <row r="185" spans="1:5" s="26" customFormat="1" ht="21">
      <c r="A185" s="28"/>
      <c r="B185" s="28"/>
      <c r="C185" s="8"/>
      <c r="D185" s="95" t="s">
        <v>81</v>
      </c>
      <c r="E185" s="180">
        <f>E182+E183+E184</f>
        <v>0.5</v>
      </c>
    </row>
    <row r="186" spans="1:5" s="26" customFormat="1" ht="21">
      <c r="A186" s="28"/>
      <c r="B186" s="28"/>
      <c r="C186" s="8"/>
      <c r="D186" s="8"/>
      <c r="E186" s="40"/>
    </row>
    <row r="187" spans="1:5" s="26" customFormat="1" ht="21">
      <c r="A187" s="287" t="s">
        <v>56</v>
      </c>
      <c r="B187" s="302"/>
      <c r="C187" s="302"/>
      <c r="D187" s="302"/>
      <c r="E187" s="303"/>
    </row>
    <row r="188" spans="1:5" s="26" customFormat="1" ht="63">
      <c r="A188" s="21" t="s">
        <v>0</v>
      </c>
      <c r="B188" s="21" t="s">
        <v>1</v>
      </c>
      <c r="C188" s="21" t="s">
        <v>2</v>
      </c>
      <c r="D188" s="22" t="s">
        <v>6</v>
      </c>
      <c r="E188" s="23" t="s">
        <v>53</v>
      </c>
    </row>
    <row r="189" spans="1:5" s="26" customFormat="1" ht="21">
      <c r="A189" s="21"/>
      <c r="B189" s="57"/>
      <c r="C189" s="21"/>
      <c r="D189" s="58"/>
      <c r="E189" s="49" t="b">
        <f>IF(C189="ประธาน","2",IF(C189="กรรมการ","1",IF(C189="เลขานุการ","1")))</f>
        <v>0</v>
      </c>
    </row>
    <row r="190" spans="1:5" s="26" customFormat="1" ht="21">
      <c r="A190" s="28"/>
      <c r="B190" s="28"/>
      <c r="C190" s="8"/>
      <c r="D190" s="96" t="s">
        <v>81</v>
      </c>
      <c r="E190" s="167" t="b">
        <f>E189</f>
        <v>0</v>
      </c>
    </row>
    <row r="191" spans="1:5" s="26" customFormat="1" ht="21">
      <c r="A191" s="28"/>
      <c r="B191" s="28"/>
      <c r="C191" s="8"/>
      <c r="D191" s="177"/>
      <c r="E191" s="178"/>
    </row>
    <row r="192" spans="1:5" s="26" customFormat="1" ht="21">
      <c r="A192" s="291" t="s">
        <v>55</v>
      </c>
      <c r="B192" s="298"/>
      <c r="C192" s="298"/>
      <c r="D192" s="298"/>
      <c r="E192" s="299"/>
    </row>
    <row r="193" spans="1:5" s="26" customFormat="1" ht="63">
      <c r="A193" s="21" t="s">
        <v>0</v>
      </c>
      <c r="B193" s="21" t="s">
        <v>1</v>
      </c>
      <c r="C193" s="21" t="s">
        <v>2</v>
      </c>
      <c r="D193" s="22" t="s">
        <v>6</v>
      </c>
      <c r="E193" s="23" t="s">
        <v>53</v>
      </c>
    </row>
    <row r="194" spans="1:5" s="26" customFormat="1" ht="21">
      <c r="A194" s="5"/>
      <c r="B194" s="25"/>
      <c r="C194" s="5"/>
      <c r="D194" s="19"/>
      <c r="E194" s="17" t="b">
        <f>IF(C194="ประธาน","3",IF(C194="กรรมการ","1.5",IF(C194="เลขานุการ","1.5")))</f>
        <v>0</v>
      </c>
    </row>
    <row r="195" spans="1:5" s="26" customFormat="1" ht="21">
      <c r="A195" s="5"/>
      <c r="B195" s="25"/>
      <c r="C195" s="5"/>
      <c r="D195" s="6"/>
      <c r="E195" s="17" t="b">
        <f>IF(C195="ประธาน","3",IF(C195="กรรมการ","1.5",IF(C195="เลขานุการ","1.5")))</f>
        <v>0</v>
      </c>
    </row>
    <row r="196" spans="1:5" s="26" customFormat="1" ht="21">
      <c r="A196" s="52"/>
      <c r="B196" s="93"/>
      <c r="C196" s="110"/>
      <c r="D196" s="172" t="s">
        <v>81</v>
      </c>
      <c r="E196" s="163">
        <f>E194+E195</f>
        <v>0</v>
      </c>
    </row>
    <row r="197" spans="1:5" ht="21">
      <c r="A197" s="9"/>
      <c r="B197" s="9"/>
      <c r="C197" s="8"/>
      <c r="D197" s="8"/>
      <c r="E197" s="14"/>
    </row>
    <row r="198" spans="1:5" ht="21">
      <c r="A198" s="9"/>
      <c r="B198" s="9"/>
      <c r="C198" s="8"/>
      <c r="D198" s="8"/>
      <c r="E198" s="14"/>
    </row>
  </sheetData>
  <sheetProtection/>
  <mergeCells count="25">
    <mergeCell ref="A4:E4"/>
    <mergeCell ref="A1:E1"/>
    <mergeCell ref="A2:E2"/>
    <mergeCell ref="A3:E3"/>
    <mergeCell ref="A187:E187"/>
    <mergeCell ref="A130:E130"/>
    <mergeCell ref="A137:E137"/>
    <mergeCell ref="A143:E143"/>
    <mergeCell ref="A155:E155"/>
    <mergeCell ref="A192:E192"/>
    <mergeCell ref="A6:E6"/>
    <mergeCell ref="A15:E15"/>
    <mergeCell ref="A22:E22"/>
    <mergeCell ref="A30:E30"/>
    <mergeCell ref="A175:E175"/>
    <mergeCell ref="A180:E180"/>
    <mergeCell ref="A119:E119"/>
    <mergeCell ref="A125:E125"/>
    <mergeCell ref="A102:E102"/>
    <mergeCell ref="A107:E107"/>
    <mergeCell ref="A48:E48"/>
    <mergeCell ref="A55:E55"/>
    <mergeCell ref="A85:E85"/>
    <mergeCell ref="A95:E95"/>
    <mergeCell ref="A170:E170"/>
  </mergeCells>
  <conditionalFormatting sqref="E189 E194:E195 E182:E184 E172 E157:E167 E145:E146 E139:E141 E132:E134 E177:E178 E127:E128 E121:E122 E124 E109:E116 E104 E94 E89:E92 E57:E83 E97:E99 E32:E45 E24:E28 E17:E19 E8:E12 E50:E52 E54">
    <cfRule type="cellIs" priority="114" dxfId="0" operator="lessThan" stopIfTrue="1">
      <formula>60</formula>
    </cfRule>
  </conditionalFormatting>
  <printOptions/>
  <pageMargins left="0.9055118110236221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&amp;C&amp;P&amp;Rภาคอนามัยฯ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9"/>
  <sheetViews>
    <sheetView zoomScale="120" zoomScaleNormal="120" zoomScalePageLayoutView="0" workbookViewId="0" topLeftCell="A165">
      <selection activeCell="B125" sqref="B125"/>
    </sheetView>
  </sheetViews>
  <sheetFormatPr defaultColWidth="9.140625" defaultRowHeight="12.75"/>
  <cols>
    <col min="1" max="1" width="10.28125" style="1" customWidth="1"/>
    <col min="2" max="2" width="40.00390625" style="1" customWidth="1"/>
    <col min="3" max="3" width="14.140625" style="1" customWidth="1"/>
    <col min="4" max="4" width="10.28125" style="1" customWidth="1"/>
    <col min="5" max="5" width="10.421875" style="2" customWidth="1"/>
    <col min="6" max="16384" width="9.140625" style="1" customWidth="1"/>
  </cols>
  <sheetData>
    <row r="1" spans="1:5" ht="21">
      <c r="A1" s="285" t="s">
        <v>52</v>
      </c>
      <c r="B1" s="285"/>
      <c r="C1" s="285"/>
      <c r="D1" s="285"/>
      <c r="E1" s="285"/>
    </row>
    <row r="2" spans="1:5" ht="21">
      <c r="A2" s="290" t="s">
        <v>57</v>
      </c>
      <c r="B2" s="290"/>
      <c r="C2" s="290"/>
      <c r="D2" s="290"/>
      <c r="E2" s="290"/>
    </row>
    <row r="3" spans="1:5" ht="21">
      <c r="A3" s="286" t="s">
        <v>60</v>
      </c>
      <c r="B3" s="286"/>
      <c r="C3" s="286"/>
      <c r="D3" s="286"/>
      <c r="E3" s="286"/>
    </row>
    <row r="4" spans="1:5" ht="21">
      <c r="A4" s="286" t="s">
        <v>236</v>
      </c>
      <c r="B4" s="286"/>
      <c r="C4" s="286"/>
      <c r="D4" s="286"/>
      <c r="E4" s="286"/>
    </row>
    <row r="5" spans="1:5" ht="21">
      <c r="A5" s="201" t="s">
        <v>101</v>
      </c>
      <c r="B5" s="201"/>
      <c r="C5" s="201"/>
      <c r="D5" s="201"/>
      <c r="E5" s="201"/>
    </row>
    <row r="6" spans="1:5" ht="21">
      <c r="A6" s="201"/>
      <c r="B6" s="201"/>
      <c r="C6" s="201"/>
      <c r="D6" s="201"/>
      <c r="E6" s="201"/>
    </row>
    <row r="7" spans="1:5" ht="21">
      <c r="A7" s="294" t="s">
        <v>54</v>
      </c>
      <c r="B7" s="295"/>
      <c r="C7" s="295"/>
      <c r="D7" s="295"/>
      <c r="E7" s="295"/>
    </row>
    <row r="8" spans="1:5" ht="63">
      <c r="A8" s="21" t="s">
        <v>0</v>
      </c>
      <c r="B8" s="21" t="s">
        <v>1</v>
      </c>
      <c r="C8" s="21" t="s">
        <v>2</v>
      </c>
      <c r="D8" s="22" t="s">
        <v>6</v>
      </c>
      <c r="E8" s="18" t="s">
        <v>53</v>
      </c>
    </row>
    <row r="9" spans="1:5" ht="21">
      <c r="A9" s="21" t="s">
        <v>130</v>
      </c>
      <c r="B9" s="128" t="s">
        <v>141</v>
      </c>
      <c r="C9" s="21" t="s">
        <v>46</v>
      </c>
      <c r="D9" s="22">
        <v>27000</v>
      </c>
      <c r="E9" s="49" t="str">
        <f>IF(C9="ประธาน","1",IF(C9="กรรมการ","0.5",IF(C9="เลขานุการ","0.5")))</f>
        <v>1</v>
      </c>
    </row>
    <row r="10" spans="1:5" ht="21">
      <c r="A10" s="69" t="s">
        <v>215</v>
      </c>
      <c r="B10" s="25" t="s">
        <v>219</v>
      </c>
      <c r="C10" s="5" t="s">
        <v>45</v>
      </c>
      <c r="D10" s="19">
        <v>4500</v>
      </c>
      <c r="E10" s="17" t="str">
        <f>IF(C10="ประธาน","1",IF(C10="กรรมการ","0.5",IF(C10="เลขานุการ","0.5")))</f>
        <v>0.5</v>
      </c>
    </row>
    <row r="11" spans="1:5" ht="21">
      <c r="A11" s="21" t="s">
        <v>215</v>
      </c>
      <c r="B11" s="57" t="s">
        <v>195</v>
      </c>
      <c r="C11" s="21" t="s">
        <v>45</v>
      </c>
      <c r="D11" s="22">
        <v>800</v>
      </c>
      <c r="E11" s="49" t="str">
        <f>IF(C11="ประธาน","1",IF(C11="กรรมการ","0.5",IF(C11="เลขานุการ","0.5")))</f>
        <v>0.5</v>
      </c>
    </row>
    <row r="12" spans="1:5" ht="21">
      <c r="A12" s="69" t="s">
        <v>308</v>
      </c>
      <c r="B12" s="25" t="s">
        <v>309</v>
      </c>
      <c r="C12" s="5" t="s">
        <v>45</v>
      </c>
      <c r="D12" s="6">
        <v>14000</v>
      </c>
      <c r="E12" s="17" t="str">
        <f>IF(C12="ประธาน","1",IF(C12="กรรมการ","0.5",IF(C12="เลขานุการ","0.5")))</f>
        <v>0.5</v>
      </c>
    </row>
    <row r="13" spans="1:5" ht="21">
      <c r="A13" s="69" t="s">
        <v>327</v>
      </c>
      <c r="B13" s="25" t="s">
        <v>341</v>
      </c>
      <c r="C13" s="21" t="s">
        <v>45</v>
      </c>
      <c r="D13" s="22">
        <v>2300</v>
      </c>
      <c r="E13" s="49" t="str">
        <f>IF(C13="ประธาน","1",IF(C13="กรรมการ","0.5",IF(C13="เลขานุการ","0.5")))</f>
        <v>0.5</v>
      </c>
    </row>
    <row r="14" spans="1:5" ht="21">
      <c r="A14" s="78" t="s">
        <v>345</v>
      </c>
      <c r="B14" s="44" t="s">
        <v>346</v>
      </c>
      <c r="C14" s="43" t="s">
        <v>45</v>
      </c>
      <c r="D14" s="46">
        <v>1750</v>
      </c>
      <c r="E14" s="49" t="str">
        <f>IF(C14="ประธาน","1",IF(C14="กรรมการ","0.5",IF(C14="เลขานุการ","0.5")))</f>
        <v>0.5</v>
      </c>
    </row>
    <row r="15" spans="1:5" ht="21">
      <c r="A15" s="69"/>
      <c r="B15" s="25"/>
      <c r="C15" s="5"/>
      <c r="D15" s="6"/>
      <c r="E15" s="49" t="b">
        <f>IF(C15="ประธาน","1",IF(C15="กรรมการ","0.5",IF(C15="เลขานุการ","0.5")))</f>
        <v>0</v>
      </c>
    </row>
    <row r="16" spans="1:5" ht="21">
      <c r="A16" s="47"/>
      <c r="B16" s="48"/>
      <c r="C16" s="47"/>
      <c r="D16" s="158" t="s">
        <v>81</v>
      </c>
      <c r="E16" s="113">
        <f>E9+E10+E11+E12+E13+E14+E15</f>
        <v>3.5</v>
      </c>
    </row>
    <row r="17" spans="1:5" ht="21">
      <c r="A17" s="201"/>
      <c r="B17" s="201"/>
      <c r="C17" s="201"/>
      <c r="D17" s="201"/>
      <c r="E17" s="201"/>
    </row>
    <row r="18" spans="1:5" ht="21">
      <c r="A18" s="201"/>
      <c r="B18" s="201"/>
      <c r="C18" s="201"/>
      <c r="D18" s="201"/>
      <c r="E18" s="201"/>
    </row>
    <row r="19" spans="1:5" ht="21">
      <c r="A19" s="287" t="s">
        <v>56</v>
      </c>
      <c r="B19" s="310"/>
      <c r="C19" s="310"/>
      <c r="D19" s="310"/>
      <c r="E19" s="310"/>
    </row>
    <row r="20" spans="1:5" ht="63">
      <c r="A20" s="21" t="s">
        <v>0</v>
      </c>
      <c r="B20" s="21" t="s">
        <v>1</v>
      </c>
      <c r="C20" s="21" t="s">
        <v>2</v>
      </c>
      <c r="D20" s="22" t="s">
        <v>6</v>
      </c>
      <c r="E20" s="23" t="s">
        <v>53</v>
      </c>
    </row>
    <row r="21" spans="1:5" ht="21">
      <c r="A21" s="21"/>
      <c r="B21" s="59"/>
      <c r="C21" s="21"/>
      <c r="D21" s="6"/>
      <c r="E21" s="49" t="b">
        <f>IF(C21="ประธาน","2",IF(C21="กรรมการ","1",IF(C21="เลขานุการ","1")))</f>
        <v>0</v>
      </c>
    </row>
    <row r="22" spans="1:5" ht="21">
      <c r="A22" s="21"/>
      <c r="B22" s="57"/>
      <c r="C22" s="5"/>
      <c r="D22" s="6"/>
      <c r="E22" s="17" t="b">
        <f>IF(C22="ประธาน","2",IF(C22="กรรมการ","1",IF(C22="เลขานุการ","1")))</f>
        <v>0</v>
      </c>
    </row>
    <row r="23" spans="1:5" ht="21">
      <c r="A23" s="21"/>
      <c r="B23" s="57"/>
      <c r="C23" s="5"/>
      <c r="D23" s="6"/>
      <c r="E23" s="17" t="b">
        <f>IF(C23="ประธาน","2",IF(C23="กรรมการ","1",IF(C23="เลขานุการ","1")))</f>
        <v>0</v>
      </c>
    </row>
    <row r="24" spans="1:5" ht="21">
      <c r="A24" s="26"/>
      <c r="B24" s="26"/>
      <c r="C24" s="26"/>
      <c r="D24" s="96" t="s">
        <v>81</v>
      </c>
      <c r="E24" s="80">
        <f>E22+E21+E23</f>
        <v>0</v>
      </c>
    </row>
    <row r="25" spans="1:5" ht="21">
      <c r="A25" s="26"/>
      <c r="B25" s="26"/>
      <c r="C25" s="26"/>
      <c r="D25" s="177"/>
      <c r="E25" s="236"/>
    </row>
    <row r="26" spans="1:5" ht="21">
      <c r="A26" s="291" t="s">
        <v>55</v>
      </c>
      <c r="B26" s="309"/>
      <c r="C26" s="309"/>
      <c r="D26" s="309"/>
      <c r="E26" s="309"/>
    </row>
    <row r="27" spans="1:5" ht="63">
      <c r="A27" s="21" t="s">
        <v>0</v>
      </c>
      <c r="B27" s="21" t="s">
        <v>1</v>
      </c>
      <c r="C27" s="21" t="s">
        <v>2</v>
      </c>
      <c r="D27" s="22" t="s">
        <v>6</v>
      </c>
      <c r="E27" s="23" t="s">
        <v>53</v>
      </c>
    </row>
    <row r="28" spans="1:5" ht="21">
      <c r="A28" s="5"/>
      <c r="B28" s="25"/>
      <c r="C28" s="5"/>
      <c r="D28" s="19"/>
      <c r="E28" s="17" t="b">
        <f>IF(C28="ประธาน","3",IF(C28="กรรมการ","1.5",IF(C28="เลขานุการ","1.5")))</f>
        <v>0</v>
      </c>
    </row>
    <row r="29" spans="1:5" ht="21">
      <c r="A29" s="201"/>
      <c r="B29" s="201"/>
      <c r="C29" s="201"/>
      <c r="D29" s="201"/>
      <c r="E29" s="201"/>
    </row>
    <row r="30" spans="1:5" s="26" customFormat="1" ht="26.25">
      <c r="A30" s="33" t="s">
        <v>35</v>
      </c>
      <c r="B30" s="7"/>
      <c r="C30" s="3"/>
      <c r="E30" s="27"/>
    </row>
    <row r="31" spans="1:5" s="26" customFormat="1" ht="21">
      <c r="A31" s="294" t="s">
        <v>54</v>
      </c>
      <c r="B31" s="295"/>
      <c r="C31" s="295"/>
      <c r="D31" s="295"/>
      <c r="E31" s="295"/>
    </row>
    <row r="32" spans="1:5" s="26" customFormat="1" ht="63">
      <c r="A32" s="21" t="s">
        <v>0</v>
      </c>
      <c r="B32" s="21" t="s">
        <v>1</v>
      </c>
      <c r="C32" s="21" t="s">
        <v>2</v>
      </c>
      <c r="D32" s="22" t="s">
        <v>6</v>
      </c>
      <c r="E32" s="18" t="s">
        <v>53</v>
      </c>
    </row>
    <row r="33" spans="1:5" s="26" customFormat="1" ht="21">
      <c r="A33" s="21" t="s">
        <v>130</v>
      </c>
      <c r="B33" s="128" t="s">
        <v>141</v>
      </c>
      <c r="C33" s="21" t="s">
        <v>45</v>
      </c>
      <c r="D33" s="22">
        <v>27000</v>
      </c>
      <c r="E33" s="49" t="str">
        <f>IF(C33="ประธาน","1",IF(C33="กรรมการ","0.5",IF(C33="เลขานุการ","0.5")))</f>
        <v>0.5</v>
      </c>
    </row>
    <row r="34" spans="1:5" s="26" customFormat="1" ht="21">
      <c r="A34" s="21" t="s">
        <v>154</v>
      </c>
      <c r="B34" s="128" t="s">
        <v>155</v>
      </c>
      <c r="C34" s="5" t="s">
        <v>45</v>
      </c>
      <c r="D34" s="19">
        <v>155952.5</v>
      </c>
      <c r="E34" s="17" t="str">
        <f>IF(C34="ประธาน","1",IF(C34="กรรมการ","0.5",IF(C34="เลขานุการ","0.5")))</f>
        <v>0.5</v>
      </c>
    </row>
    <row r="35" spans="1:5" s="26" customFormat="1" ht="42">
      <c r="A35" s="21" t="s">
        <v>220</v>
      </c>
      <c r="B35" s="57" t="s">
        <v>221</v>
      </c>
      <c r="C35" s="21" t="s">
        <v>45</v>
      </c>
      <c r="D35" s="22">
        <v>31190.5</v>
      </c>
      <c r="E35" s="49" t="str">
        <f>IF(C35="ประธาน","1",IF(C35="กรรมการ","0.5",IF(C35="เลขานุการ","0.5")))</f>
        <v>0.5</v>
      </c>
    </row>
    <row r="36" spans="1:5" s="26" customFormat="1" ht="42">
      <c r="A36" s="5" t="s">
        <v>266</v>
      </c>
      <c r="B36" s="64" t="s">
        <v>278</v>
      </c>
      <c r="C36" s="5" t="s">
        <v>45</v>
      </c>
      <c r="D36" s="6">
        <v>31190.5</v>
      </c>
      <c r="E36" s="17" t="str">
        <f aca="true" t="shared" si="0" ref="E36:E42">IF(C36="ประธาน","1",IF(C36="กรรมการ","0.5",IF(C36="เลขานุการ","0.5")))</f>
        <v>0.5</v>
      </c>
    </row>
    <row r="37" spans="1:5" s="26" customFormat="1" ht="42">
      <c r="A37" s="5" t="s">
        <v>286</v>
      </c>
      <c r="B37" s="64" t="s">
        <v>287</v>
      </c>
      <c r="C37" s="21" t="s">
        <v>45</v>
      </c>
      <c r="D37" s="22">
        <v>31190.95</v>
      </c>
      <c r="E37" s="49" t="str">
        <f t="shared" si="0"/>
        <v>0.5</v>
      </c>
    </row>
    <row r="38" spans="1:5" s="26" customFormat="1" ht="21">
      <c r="A38" s="69" t="s">
        <v>308</v>
      </c>
      <c r="B38" s="25" t="s">
        <v>309</v>
      </c>
      <c r="C38" s="5" t="s">
        <v>45</v>
      </c>
      <c r="D38" s="6">
        <v>14000</v>
      </c>
      <c r="E38" s="49" t="str">
        <f t="shared" si="0"/>
        <v>0.5</v>
      </c>
    </row>
    <row r="39" spans="1:5" s="26" customFormat="1" ht="21">
      <c r="A39" s="69" t="s">
        <v>310</v>
      </c>
      <c r="B39" s="25" t="s">
        <v>311</v>
      </c>
      <c r="C39" s="5" t="s">
        <v>45</v>
      </c>
      <c r="D39" s="6">
        <v>8926</v>
      </c>
      <c r="E39" s="49" t="str">
        <f t="shared" si="0"/>
        <v>0.5</v>
      </c>
    </row>
    <row r="40" spans="1:5" s="26" customFormat="1" ht="21">
      <c r="A40" s="5" t="s">
        <v>321</v>
      </c>
      <c r="B40" s="64" t="s">
        <v>324</v>
      </c>
      <c r="C40" s="5" t="s">
        <v>45</v>
      </c>
      <c r="D40" s="6">
        <v>18100</v>
      </c>
      <c r="E40" s="49" t="str">
        <f t="shared" si="0"/>
        <v>0.5</v>
      </c>
    </row>
    <row r="41" spans="1:5" s="26" customFormat="1" ht="42">
      <c r="A41" s="21" t="s">
        <v>321</v>
      </c>
      <c r="B41" s="57" t="s">
        <v>350</v>
      </c>
      <c r="C41" s="21" t="s">
        <v>45</v>
      </c>
      <c r="D41" s="22">
        <v>31190.5</v>
      </c>
      <c r="E41" s="49" t="str">
        <f t="shared" si="0"/>
        <v>0.5</v>
      </c>
    </row>
    <row r="42" spans="1:5" s="26" customFormat="1" ht="21">
      <c r="A42" s="5"/>
      <c r="B42" s="64"/>
      <c r="C42" s="5"/>
      <c r="D42" s="216"/>
      <c r="E42" s="49" t="b">
        <f t="shared" si="0"/>
        <v>0</v>
      </c>
    </row>
    <row r="43" spans="1:5" s="26" customFormat="1" ht="21">
      <c r="A43" s="47"/>
      <c r="B43" s="48"/>
      <c r="C43" s="47"/>
      <c r="D43" s="158" t="s">
        <v>81</v>
      </c>
      <c r="E43" s="113">
        <f>E33+E34+E35+E36+E37+E38+E39+E40+E41+E42</f>
        <v>4.5</v>
      </c>
    </row>
    <row r="44" spans="1:5" s="26" customFormat="1" ht="21">
      <c r="A44" s="287" t="s">
        <v>56</v>
      </c>
      <c r="B44" s="310"/>
      <c r="C44" s="310"/>
      <c r="D44" s="310"/>
      <c r="E44" s="310"/>
    </row>
    <row r="45" spans="1:5" s="26" customFormat="1" ht="63">
      <c r="A45" s="21" t="s">
        <v>0</v>
      </c>
      <c r="B45" s="21" t="s">
        <v>1</v>
      </c>
      <c r="C45" s="21" t="s">
        <v>2</v>
      </c>
      <c r="D45" s="22" t="s">
        <v>6</v>
      </c>
      <c r="E45" s="23" t="s">
        <v>53</v>
      </c>
    </row>
    <row r="46" spans="1:5" s="26" customFormat="1" ht="21">
      <c r="A46" s="21"/>
      <c r="B46" s="251" t="s">
        <v>374</v>
      </c>
      <c r="C46" s="255" t="s">
        <v>45</v>
      </c>
      <c r="D46" s="256"/>
      <c r="E46" s="250" t="str">
        <f>IF(C46="ประธาน","2",IF(C46="กรรมการ","1",IF(C46="เลขานุการ","1")))</f>
        <v>1</v>
      </c>
    </row>
    <row r="47" spans="1:5" s="26" customFormat="1" ht="39">
      <c r="A47" s="252" t="s">
        <v>211</v>
      </c>
      <c r="B47" s="258" t="s">
        <v>378</v>
      </c>
      <c r="C47" s="252" t="s">
        <v>45</v>
      </c>
      <c r="D47" s="253"/>
      <c r="E47" s="254" t="str">
        <f>IF(C47="ประธาน","2",IF(C47="กรรมการ","1",IF(C47="เลขานุการ","1")))</f>
        <v>1</v>
      </c>
    </row>
    <row r="48" spans="1:5" s="26" customFormat="1" ht="42">
      <c r="A48" s="252" t="s">
        <v>217</v>
      </c>
      <c r="B48" s="251" t="s">
        <v>380</v>
      </c>
      <c r="C48" s="252" t="s">
        <v>45</v>
      </c>
      <c r="D48" s="253"/>
      <c r="E48" s="254" t="str">
        <f>IF(C48="ประธาน","2",IF(C48="กรรมการ","1",IF(C48="เลขานุการ","1")))</f>
        <v>1</v>
      </c>
    </row>
    <row r="49" spans="4:5" s="26" customFormat="1" ht="21">
      <c r="D49" s="261" t="s">
        <v>81</v>
      </c>
      <c r="E49" s="80">
        <f>E46+E47+E48</f>
        <v>3</v>
      </c>
    </row>
    <row r="50" spans="4:5" s="26" customFormat="1" ht="21">
      <c r="D50" s="282"/>
      <c r="E50" s="283"/>
    </row>
    <row r="51" spans="1:5" s="26" customFormat="1" ht="21">
      <c r="A51" s="291" t="s">
        <v>55</v>
      </c>
      <c r="B51" s="309"/>
      <c r="C51" s="309"/>
      <c r="D51" s="309"/>
      <c r="E51" s="309"/>
    </row>
    <row r="52" spans="1:5" s="26" customFormat="1" ht="63">
      <c r="A52" s="21" t="s">
        <v>0</v>
      </c>
      <c r="B52" s="21" t="s">
        <v>1</v>
      </c>
      <c r="C52" s="21" t="s">
        <v>2</v>
      </c>
      <c r="D52" s="22" t="s">
        <v>6</v>
      </c>
      <c r="E52" s="23" t="s">
        <v>53</v>
      </c>
    </row>
    <row r="53" spans="1:5" s="26" customFormat="1" ht="21">
      <c r="A53" s="5"/>
      <c r="B53" s="25"/>
      <c r="C53" s="5"/>
      <c r="D53" s="19"/>
      <c r="E53" s="17" t="b">
        <f>IF(C53="ประธาน","3",IF(C53="กรรมการ","1.5",IF(C53="เลขานุการ","1.5")))</f>
        <v>0</v>
      </c>
    </row>
    <row r="54" spans="1:5" s="26" customFormat="1" ht="21">
      <c r="A54" s="8"/>
      <c r="B54" s="28"/>
      <c r="C54" s="8"/>
      <c r="D54" s="11"/>
      <c r="E54" s="31"/>
    </row>
    <row r="55" spans="1:5" s="26" customFormat="1" ht="21">
      <c r="A55" s="8"/>
      <c r="B55" s="28"/>
      <c r="C55" s="8"/>
      <c r="D55" s="11"/>
      <c r="E55" s="31"/>
    </row>
    <row r="56" spans="1:5" s="26" customFormat="1" ht="21">
      <c r="A56" s="8"/>
      <c r="B56" s="28"/>
      <c r="C56" s="8"/>
      <c r="D56" s="11"/>
      <c r="E56" s="31"/>
    </row>
    <row r="57" spans="1:5" s="26" customFormat="1" ht="21">
      <c r="A57" s="8"/>
      <c r="B57" s="28"/>
      <c r="C57" s="8"/>
      <c r="D57" s="11"/>
      <c r="E57" s="31"/>
    </row>
    <row r="58" spans="1:5" s="26" customFormat="1" ht="21">
      <c r="A58" s="8"/>
      <c r="B58" s="28"/>
      <c r="C58" s="8"/>
      <c r="D58" s="11"/>
      <c r="E58" s="31"/>
    </row>
    <row r="59" spans="1:5" s="26" customFormat="1" ht="21">
      <c r="A59" s="8"/>
      <c r="B59" s="28"/>
      <c r="C59" s="8"/>
      <c r="D59" s="11"/>
      <c r="E59" s="31"/>
    </row>
    <row r="60" spans="1:5" s="26" customFormat="1" ht="21">
      <c r="A60" s="8"/>
      <c r="B60" s="28"/>
      <c r="C60" s="8"/>
      <c r="D60" s="11"/>
      <c r="E60" s="31"/>
    </row>
    <row r="61" spans="1:5" s="26" customFormat="1" ht="21">
      <c r="A61" s="8"/>
      <c r="B61" s="28"/>
      <c r="C61" s="8"/>
      <c r="D61" s="11"/>
      <c r="E61" s="31"/>
    </row>
    <row r="62" spans="1:5" s="26" customFormat="1" ht="21">
      <c r="A62" s="8"/>
      <c r="B62" s="28"/>
      <c r="C62" s="8"/>
      <c r="D62" s="11"/>
      <c r="E62" s="31"/>
    </row>
    <row r="63" spans="1:5" s="26" customFormat="1" ht="21">
      <c r="A63" s="8"/>
      <c r="B63" s="28"/>
      <c r="C63" s="8"/>
      <c r="D63" s="11"/>
      <c r="E63" s="31"/>
    </row>
    <row r="64" spans="1:5" s="26" customFormat="1" ht="21">
      <c r="A64" s="8"/>
      <c r="B64" s="28"/>
      <c r="C64" s="8"/>
      <c r="D64" s="11"/>
      <c r="E64" s="31"/>
    </row>
    <row r="65" spans="1:5" s="26" customFormat="1" ht="21">
      <c r="A65" s="8"/>
      <c r="B65" s="28"/>
      <c r="C65" s="8"/>
      <c r="D65" s="11"/>
      <c r="E65" s="31"/>
    </row>
    <row r="66" spans="1:5" s="26" customFormat="1" ht="21">
      <c r="A66" s="8"/>
      <c r="B66" s="28"/>
      <c r="C66" s="8"/>
      <c r="D66" s="11"/>
      <c r="E66" s="31"/>
    </row>
    <row r="67" spans="1:5" s="26" customFormat="1" ht="21">
      <c r="A67" s="8"/>
      <c r="B67" s="28"/>
      <c r="C67" s="8"/>
      <c r="D67" s="11"/>
      <c r="E67" s="31"/>
    </row>
    <row r="68" spans="1:5" s="26" customFormat="1" ht="21">
      <c r="A68" s="8"/>
      <c r="B68" s="28"/>
      <c r="C68" s="8"/>
      <c r="D68" s="11"/>
      <c r="E68" s="31"/>
    </row>
    <row r="69" spans="1:5" s="26" customFormat="1" ht="21">
      <c r="A69" s="8"/>
      <c r="B69" s="28"/>
      <c r="C69" s="8"/>
      <c r="D69" s="11"/>
      <c r="E69" s="31"/>
    </row>
    <row r="70" spans="1:5" s="26" customFormat="1" ht="21">
      <c r="A70" s="8"/>
      <c r="B70" s="28"/>
      <c r="C70" s="8"/>
      <c r="D70" s="11"/>
      <c r="E70" s="31"/>
    </row>
    <row r="71" spans="1:5" s="26" customFormat="1" ht="21">
      <c r="A71" s="8"/>
      <c r="B71" s="28"/>
      <c r="C71" s="8"/>
      <c r="D71" s="11"/>
      <c r="E71" s="31"/>
    </row>
    <row r="72" spans="1:5" s="26" customFormat="1" ht="21">
      <c r="A72" s="8"/>
      <c r="B72" s="28"/>
      <c r="C72" s="8"/>
      <c r="D72" s="11"/>
      <c r="E72" s="31"/>
    </row>
    <row r="73" spans="1:5" s="26" customFormat="1" ht="21">
      <c r="A73" s="8"/>
      <c r="B73" s="28"/>
      <c r="C73" s="8"/>
      <c r="D73" s="11"/>
      <c r="E73" s="31"/>
    </row>
    <row r="74" spans="1:5" s="26" customFormat="1" ht="21">
      <c r="A74" s="8"/>
      <c r="B74" s="28"/>
      <c r="C74" s="8"/>
      <c r="D74" s="11"/>
      <c r="E74" s="31"/>
    </row>
    <row r="75" spans="1:5" s="26" customFormat="1" ht="21">
      <c r="A75" s="8"/>
      <c r="B75" s="28"/>
      <c r="C75" s="8"/>
      <c r="D75" s="11"/>
      <c r="E75" s="31"/>
    </row>
    <row r="76" spans="1:5" s="26" customFormat="1" ht="21">
      <c r="A76" s="8"/>
      <c r="B76" s="28"/>
      <c r="C76" s="8"/>
      <c r="D76" s="11"/>
      <c r="E76" s="31"/>
    </row>
    <row r="77" spans="1:5" s="26" customFormat="1" ht="21">
      <c r="A77" s="8"/>
      <c r="B77" s="28"/>
      <c r="C77" s="8"/>
      <c r="D77" s="11"/>
      <c r="E77" s="31"/>
    </row>
    <row r="78" spans="1:5" s="26" customFormat="1" ht="21">
      <c r="A78" s="8"/>
      <c r="B78" s="28"/>
      <c r="C78" s="8"/>
      <c r="D78" s="11"/>
      <c r="E78" s="31"/>
    </row>
    <row r="79" spans="1:5" s="26" customFormat="1" ht="21">
      <c r="A79" s="8"/>
      <c r="B79" s="28"/>
      <c r="C79" s="8"/>
      <c r="D79" s="11"/>
      <c r="E79" s="31"/>
    </row>
    <row r="80" spans="1:5" s="26" customFormat="1" ht="26.25">
      <c r="A80" s="33" t="s">
        <v>36</v>
      </c>
      <c r="B80" s="7"/>
      <c r="C80" s="3"/>
      <c r="E80" s="27"/>
    </row>
    <row r="81" spans="1:5" s="26" customFormat="1" ht="21">
      <c r="A81" s="294" t="s">
        <v>54</v>
      </c>
      <c r="B81" s="311"/>
      <c r="C81" s="311"/>
      <c r="D81" s="311"/>
      <c r="E81" s="311"/>
    </row>
    <row r="82" spans="1:5" s="26" customFormat="1" ht="63">
      <c r="A82" s="21" t="s">
        <v>0</v>
      </c>
      <c r="B82" s="21" t="s">
        <v>1</v>
      </c>
      <c r="C82" s="21" t="s">
        <v>2</v>
      </c>
      <c r="D82" s="22" t="s">
        <v>6</v>
      </c>
      <c r="E82" s="18" t="s">
        <v>53</v>
      </c>
    </row>
    <row r="83" spans="1:5" s="26" customFormat="1" ht="21">
      <c r="A83" s="69" t="s">
        <v>130</v>
      </c>
      <c r="B83" s="25" t="s">
        <v>141</v>
      </c>
      <c r="C83" s="5" t="s">
        <v>45</v>
      </c>
      <c r="D83" s="6">
        <v>27000</v>
      </c>
      <c r="E83" s="17" t="str">
        <f>IF(C83="ประธาน","1",IF(C83="กรรมการ","0.5",IF(C83="เลขานุการ","0.5")))</f>
        <v>0.5</v>
      </c>
    </row>
    <row r="84" spans="1:5" s="26" customFormat="1" ht="42">
      <c r="A84" s="69" t="s">
        <v>186</v>
      </c>
      <c r="B84" s="57" t="s">
        <v>190</v>
      </c>
      <c r="C84" s="5" t="s">
        <v>45</v>
      </c>
      <c r="D84" s="6">
        <v>5255.84</v>
      </c>
      <c r="E84" s="17" t="str">
        <f>IF(C84="ประธาน","1",IF(C84="กรรมการ","0.5",IF(C84="เลขานุการ","0.5")))</f>
        <v>0.5</v>
      </c>
    </row>
    <row r="85" spans="1:5" s="26" customFormat="1" ht="21">
      <c r="A85" s="69" t="s">
        <v>279</v>
      </c>
      <c r="B85" s="25" t="s">
        <v>280</v>
      </c>
      <c r="C85" s="5" t="s">
        <v>45</v>
      </c>
      <c r="D85" s="6">
        <v>1288.28</v>
      </c>
      <c r="E85" s="17" t="str">
        <f>IF(C85="ประธาน","1",IF(C85="กรรมการ","0.5",IF(C85="เลขานุการ","0.5")))</f>
        <v>0.5</v>
      </c>
    </row>
    <row r="86" spans="1:5" s="26" customFormat="1" ht="21">
      <c r="A86" s="69" t="s">
        <v>308</v>
      </c>
      <c r="B86" s="25" t="s">
        <v>309</v>
      </c>
      <c r="C86" s="5" t="s">
        <v>46</v>
      </c>
      <c r="D86" s="6">
        <v>14000</v>
      </c>
      <c r="E86" s="17" t="str">
        <f>IF(C86="ประธาน","1",IF(C86="กรรมการ","0.5",IF(C86="เลขานุการ","0.5")))</f>
        <v>1</v>
      </c>
    </row>
    <row r="87" spans="1:5" s="26" customFormat="1" ht="21.75" customHeight="1">
      <c r="A87" s="69" t="s">
        <v>312</v>
      </c>
      <c r="B87" s="25" t="s">
        <v>173</v>
      </c>
      <c r="C87" s="5" t="s">
        <v>45</v>
      </c>
      <c r="D87" s="6">
        <v>3900</v>
      </c>
      <c r="E87" s="17" t="str">
        <f>IF(C87="ประธาน","1",IF(C87="กรรมการ","0.5",IF(C87="เลขานุการ","0.5")))</f>
        <v>0.5</v>
      </c>
    </row>
    <row r="88" spans="1:5" s="26" customFormat="1" ht="42.75" customHeight="1">
      <c r="A88" s="73" t="s">
        <v>328</v>
      </c>
      <c r="B88" s="203" t="s">
        <v>360</v>
      </c>
      <c r="C88" s="21" t="s">
        <v>45</v>
      </c>
      <c r="D88" s="22">
        <v>3420</v>
      </c>
      <c r="E88" s="49" t="str">
        <f>IF(C88="ประธาน","1",IF(C88="กรรมการ","0.5",IF(C88="เลขานุการ","0.5")))</f>
        <v>0.5</v>
      </c>
    </row>
    <row r="89" spans="1:5" s="26" customFormat="1" ht="21.75" customHeight="1">
      <c r="A89" s="69"/>
      <c r="B89" s="25"/>
      <c r="C89" s="5"/>
      <c r="D89" s="6"/>
      <c r="E89" s="17" t="b">
        <f>IF(C89="ประธาน","1",IF(C89="กรรมการ","0.5",IF(C89="เลขานุการ","0.5")))</f>
        <v>0</v>
      </c>
    </row>
    <row r="90" spans="1:5" s="26" customFormat="1" ht="21">
      <c r="A90" s="99"/>
      <c r="B90" s="93"/>
      <c r="C90" s="110"/>
      <c r="D90" s="86" t="s">
        <v>81</v>
      </c>
      <c r="E90" s="87">
        <f>E83+E84+E85+E86+E87+E88+E89</f>
        <v>3.5</v>
      </c>
    </row>
    <row r="91" spans="1:5" s="26" customFormat="1" ht="21">
      <c r="A91" s="98"/>
      <c r="B91" s="89"/>
      <c r="C91" s="90"/>
      <c r="D91" s="91"/>
      <c r="E91" s="168"/>
    </row>
    <row r="92" spans="1:5" s="26" customFormat="1" ht="21">
      <c r="A92" s="287" t="s">
        <v>56</v>
      </c>
      <c r="B92" s="310"/>
      <c r="C92" s="310"/>
      <c r="D92" s="310"/>
      <c r="E92" s="310"/>
    </row>
    <row r="93" spans="1:5" s="26" customFormat="1" ht="63">
      <c r="A93" s="21" t="s">
        <v>0</v>
      </c>
      <c r="B93" s="21" t="s">
        <v>1</v>
      </c>
      <c r="C93" s="21" t="s">
        <v>2</v>
      </c>
      <c r="D93" s="22" t="s">
        <v>6</v>
      </c>
      <c r="E93" s="23" t="s">
        <v>53</v>
      </c>
    </row>
    <row r="94" spans="1:5" s="26" customFormat="1" ht="21">
      <c r="A94" s="5"/>
      <c r="B94" s="25"/>
      <c r="C94" s="5"/>
      <c r="D94" s="19"/>
      <c r="E94" s="17" t="b">
        <f>IF(C94="ประธาน","2",IF(C94="กรรมการ","1",IF(C94="เลขานุการ","1")))</f>
        <v>0</v>
      </c>
    </row>
    <row r="95" spans="1:5" s="26" customFormat="1" ht="21">
      <c r="A95" s="5"/>
      <c r="B95" s="25"/>
      <c r="C95" s="5"/>
      <c r="D95" s="6"/>
      <c r="E95" s="17" t="b">
        <f>IF(C95="ประธาน","2",IF(C95="กรรมการ","1",IF(C95="เลขานุการ","1")))</f>
        <v>0</v>
      </c>
    </row>
    <row r="96" spans="1:5" s="26" customFormat="1" ht="21">
      <c r="A96" s="52"/>
      <c r="B96" s="93"/>
      <c r="C96" s="110"/>
      <c r="D96" s="105" t="s">
        <v>81</v>
      </c>
      <c r="E96" s="80" t="b">
        <f>IF(C96="ประธาน","2",IF(C96="กรรมการ","1",IF(C96="เลขานุการ","1")))</f>
        <v>0</v>
      </c>
    </row>
    <row r="97" spans="1:5" s="26" customFormat="1" ht="21">
      <c r="A97" s="8"/>
      <c r="B97" s="28"/>
      <c r="C97" s="8"/>
      <c r="D97" s="8"/>
      <c r="E97" s="10"/>
    </row>
    <row r="98" spans="1:5" s="26" customFormat="1" ht="21">
      <c r="A98" s="291" t="s">
        <v>55</v>
      </c>
      <c r="B98" s="309"/>
      <c r="C98" s="309"/>
      <c r="D98" s="309"/>
      <c r="E98" s="309"/>
    </row>
    <row r="99" spans="1:5" s="26" customFormat="1" ht="63">
      <c r="A99" s="21" t="s">
        <v>0</v>
      </c>
      <c r="B99" s="21" t="s">
        <v>1</v>
      </c>
      <c r="C99" s="21" t="s">
        <v>2</v>
      </c>
      <c r="D99" s="22" t="s">
        <v>6</v>
      </c>
      <c r="E99" s="23" t="s">
        <v>53</v>
      </c>
    </row>
    <row r="100" spans="1:5" s="26" customFormat="1" ht="21">
      <c r="A100" s="5"/>
      <c r="B100" s="25"/>
      <c r="C100" s="5"/>
      <c r="D100" s="19"/>
      <c r="E100" s="17" t="b">
        <f>IF(C100="ประธาน","3",IF(C100="กรรมการ","1.5",IF(C100="เลขานุการ","1.5")))</f>
        <v>0</v>
      </c>
    </row>
    <row r="101" spans="1:5" s="26" customFormat="1" ht="21">
      <c r="A101" s="5"/>
      <c r="B101" s="25"/>
      <c r="C101" s="5"/>
      <c r="D101" s="6"/>
      <c r="E101" s="17" t="b">
        <f>IF(C101="ประธาน","3",IF(C101="กรรมการ","1.5",IF(C101="เลขานุการ","1.5")))</f>
        <v>0</v>
      </c>
    </row>
    <row r="102" spans="1:5" s="26" customFormat="1" ht="21">
      <c r="A102" s="52"/>
      <c r="B102" s="93"/>
      <c r="C102" s="110"/>
      <c r="D102" s="172" t="s">
        <v>81</v>
      </c>
      <c r="E102" s="163" t="b">
        <f>IF(C102="ประธาน","3",IF(C102="กรรมการ","1.5",IF(C102="เลขานุการ","1.5")))</f>
        <v>0</v>
      </c>
    </row>
    <row r="103" spans="1:2" s="26" customFormat="1" ht="26.25">
      <c r="A103" s="33" t="s">
        <v>37</v>
      </c>
      <c r="B103" s="7"/>
    </row>
    <row r="104" spans="1:5" s="26" customFormat="1" ht="21">
      <c r="A104" s="294" t="s">
        <v>54</v>
      </c>
      <c r="B104" s="311"/>
      <c r="C104" s="311"/>
      <c r="D104" s="311"/>
      <c r="E104" s="311"/>
    </row>
    <row r="105" spans="1:5" s="26" customFormat="1" ht="63">
      <c r="A105" s="21" t="s">
        <v>0</v>
      </c>
      <c r="B105" s="21" t="s">
        <v>1</v>
      </c>
      <c r="C105" s="21" t="s">
        <v>2</v>
      </c>
      <c r="D105" s="22" t="s">
        <v>6</v>
      </c>
      <c r="E105" s="18" t="s">
        <v>53</v>
      </c>
    </row>
    <row r="106" spans="1:5" s="26" customFormat="1" ht="21">
      <c r="A106" s="69"/>
      <c r="B106" s="25"/>
      <c r="C106" s="5"/>
      <c r="D106" s="6"/>
      <c r="E106" s="17" t="b">
        <f>IF(C106="ประธาน","1",IF(C106="กรรมการ","0.5",IF(C106="เลขานุการ","0.5")))</f>
        <v>0</v>
      </c>
    </row>
    <row r="107" spans="1:5" s="26" customFormat="1" ht="21">
      <c r="A107" s="69"/>
      <c r="B107" s="25"/>
      <c r="C107" s="5"/>
      <c r="D107" s="6"/>
      <c r="E107" s="17" t="b">
        <f>IF(C107="ประธาน","1",IF(C107="กรรมการ","0.5",IF(C107="เลขานุการ","0.5")))</f>
        <v>0</v>
      </c>
    </row>
    <row r="108" spans="1:5" s="26" customFormat="1" ht="21">
      <c r="A108" s="99"/>
      <c r="B108" s="93"/>
      <c r="C108" s="52"/>
      <c r="D108" s="86" t="s">
        <v>81</v>
      </c>
      <c r="E108" s="87" t="b">
        <f>E106</f>
        <v>0</v>
      </c>
    </row>
    <row r="109" spans="1:5" s="26" customFormat="1" ht="21">
      <c r="A109" s="97"/>
      <c r="B109" s="89"/>
      <c r="C109" s="90"/>
      <c r="D109" s="91"/>
      <c r="E109" s="94"/>
    </row>
    <row r="110" spans="1:5" s="26" customFormat="1" ht="21">
      <c r="A110" s="287" t="s">
        <v>56</v>
      </c>
      <c r="B110" s="310"/>
      <c r="C110" s="310"/>
      <c r="D110" s="310"/>
      <c r="E110" s="310"/>
    </row>
    <row r="111" spans="1:5" s="26" customFormat="1" ht="63">
      <c r="A111" s="21" t="s">
        <v>0</v>
      </c>
      <c r="B111" s="21" t="s">
        <v>1</v>
      </c>
      <c r="C111" s="21" t="s">
        <v>2</v>
      </c>
      <c r="D111" s="22" t="s">
        <v>6</v>
      </c>
      <c r="E111" s="23" t="s">
        <v>53</v>
      </c>
    </row>
    <row r="112" spans="1:5" s="26" customFormat="1" ht="21">
      <c r="A112" s="5"/>
      <c r="B112" s="25"/>
      <c r="C112" s="5"/>
      <c r="D112" s="19"/>
      <c r="E112" s="17" t="b">
        <f>IF(C112="ประธาน","2",IF(C112="กรรมการ","1",IF(C112="เลขานุการ","1")))</f>
        <v>0</v>
      </c>
    </row>
    <row r="113" spans="1:5" s="26" customFormat="1" ht="21">
      <c r="A113" s="5"/>
      <c r="B113" s="25"/>
      <c r="C113" s="5"/>
      <c r="D113" s="6"/>
      <c r="E113" s="17" t="b">
        <f>IF(C113="ประธาน","2",IF(C113="กรรมการ","1",IF(C113="เลขานุการ","1")))</f>
        <v>0</v>
      </c>
    </row>
    <row r="114" spans="1:5" s="26" customFormat="1" ht="21">
      <c r="A114" s="52"/>
      <c r="B114" s="93"/>
      <c r="C114" s="110"/>
      <c r="D114" s="105" t="s">
        <v>81</v>
      </c>
      <c r="E114" s="80" t="b">
        <f>IF(C114="ประธาน","2",IF(C114="กรรมการ","1",IF(C114="เลขานุการ","1")))</f>
        <v>0</v>
      </c>
    </row>
    <row r="115" s="26" customFormat="1" ht="21">
      <c r="A115" s="3"/>
    </row>
    <row r="116" spans="1:5" s="26" customFormat="1" ht="21">
      <c r="A116" s="291" t="s">
        <v>55</v>
      </c>
      <c r="B116" s="309"/>
      <c r="C116" s="309"/>
      <c r="D116" s="309"/>
      <c r="E116" s="309"/>
    </row>
    <row r="117" spans="1:5" s="26" customFormat="1" ht="63">
      <c r="A117" s="21" t="s">
        <v>0</v>
      </c>
      <c r="B117" s="21" t="s">
        <v>1</v>
      </c>
      <c r="C117" s="21" t="s">
        <v>2</v>
      </c>
      <c r="D117" s="22" t="s">
        <v>6</v>
      </c>
      <c r="E117" s="23" t="s">
        <v>53</v>
      </c>
    </row>
    <row r="118" spans="1:5" s="26" customFormat="1" ht="21">
      <c r="A118" s="5"/>
      <c r="B118" s="25"/>
      <c r="C118" s="5"/>
      <c r="D118" s="19"/>
      <c r="E118" s="17" t="b">
        <f>IF(C118="ประธาน","3",IF(C118="กรรมการ","1.5",IF(C118="เลขานุการ","1.5")))</f>
        <v>0</v>
      </c>
    </row>
    <row r="119" spans="1:5" s="26" customFormat="1" ht="21">
      <c r="A119" s="5"/>
      <c r="B119" s="25"/>
      <c r="C119" s="5"/>
      <c r="D119" s="169"/>
      <c r="E119" s="155" t="b">
        <f>IF(C119="ประธาน","3",IF(C119="กรรมการ","1.5",IF(C119="เลขานุการ","1.5")))</f>
        <v>0</v>
      </c>
    </row>
    <row r="120" spans="1:5" s="26" customFormat="1" ht="21">
      <c r="A120" s="52"/>
      <c r="B120" s="93"/>
      <c r="C120" s="110"/>
      <c r="D120" s="172" t="s">
        <v>81</v>
      </c>
      <c r="E120" s="163" t="b">
        <f>IF(C120="ประธาน","3",IF(C120="กรรมการ","1.5",IF(C120="เลขานุการ","1.5")))</f>
        <v>0</v>
      </c>
    </row>
    <row r="128" spans="1:2" s="26" customFormat="1" ht="26.25">
      <c r="A128" s="33" t="s">
        <v>109</v>
      </c>
      <c r="B128" s="7"/>
    </row>
    <row r="129" spans="1:5" s="26" customFormat="1" ht="21">
      <c r="A129" s="294" t="s">
        <v>54</v>
      </c>
      <c r="B129" s="311"/>
      <c r="C129" s="311"/>
      <c r="D129" s="311"/>
      <c r="E129" s="311"/>
    </row>
    <row r="130" spans="1:5" s="26" customFormat="1" ht="63">
      <c r="A130" s="21" t="s">
        <v>0</v>
      </c>
      <c r="B130" s="21" t="s">
        <v>1</v>
      </c>
      <c r="C130" s="21" t="s">
        <v>2</v>
      </c>
      <c r="D130" s="22" t="s">
        <v>6</v>
      </c>
      <c r="E130" s="18" t="s">
        <v>53</v>
      </c>
    </row>
    <row r="131" spans="1:5" s="26" customFormat="1" ht="21">
      <c r="A131" s="69" t="s">
        <v>136</v>
      </c>
      <c r="B131" s="25" t="s">
        <v>137</v>
      </c>
      <c r="C131" s="5" t="s">
        <v>45</v>
      </c>
      <c r="D131" s="6">
        <v>9500</v>
      </c>
      <c r="E131" s="17" t="str">
        <f>IF(C131="ประธาน","1",IF(C131="กรรมการ","0.5",IF(C131="เลขานุการ","0.5")))</f>
        <v>0.5</v>
      </c>
    </row>
    <row r="132" spans="1:5" s="26" customFormat="1" ht="21">
      <c r="A132" s="69" t="s">
        <v>128</v>
      </c>
      <c r="B132" s="25" t="s">
        <v>138</v>
      </c>
      <c r="C132" s="5" t="s">
        <v>45</v>
      </c>
      <c r="D132" s="6">
        <v>3950</v>
      </c>
      <c r="E132" s="17" t="str">
        <f>IF(C132="ประธาน","1",IF(C132="กรรมการ","0.5",IF(C132="เลขานุการ","0.5")))</f>
        <v>0.5</v>
      </c>
    </row>
    <row r="133" spans="1:5" s="26" customFormat="1" ht="21">
      <c r="A133" s="69" t="s">
        <v>130</v>
      </c>
      <c r="B133" s="25" t="s">
        <v>142</v>
      </c>
      <c r="C133" s="5" t="s">
        <v>45</v>
      </c>
      <c r="D133" s="6">
        <v>3400</v>
      </c>
      <c r="E133" s="17" t="str">
        <f>IF(C133="ประธาน","1",IF(C133="กรรมการ","0.5",IF(C133="เลขานุการ","0.5")))</f>
        <v>0.5</v>
      </c>
    </row>
    <row r="134" spans="1:5" s="26" customFormat="1" ht="42">
      <c r="A134" s="73" t="s">
        <v>227</v>
      </c>
      <c r="B134" s="57" t="s">
        <v>257</v>
      </c>
      <c r="C134" s="21" t="s">
        <v>45</v>
      </c>
      <c r="D134" s="22">
        <v>3510</v>
      </c>
      <c r="E134" s="49" t="str">
        <f>IF(C134="ประธาน","1",IF(C134="กรรมการ","0.5",IF(C134="เลขานุการ","0.5")))</f>
        <v>0.5</v>
      </c>
    </row>
    <row r="135" spans="1:5" s="26" customFormat="1" ht="21">
      <c r="A135" s="5" t="s">
        <v>339</v>
      </c>
      <c r="B135" s="25" t="s">
        <v>370</v>
      </c>
      <c r="C135" s="5" t="s">
        <v>45</v>
      </c>
      <c r="D135" s="6">
        <v>60000</v>
      </c>
      <c r="E135" s="49" t="str">
        <f>IF(C135="ประธาน","1",IF(C135="กรรมการ","0.5",IF(C135="เลขานุการ","0.5")))</f>
        <v>0.5</v>
      </c>
    </row>
    <row r="136" spans="1:5" s="26" customFormat="1" ht="21">
      <c r="A136" s="99"/>
      <c r="B136" s="93"/>
      <c r="C136" s="52"/>
      <c r="D136" s="86" t="s">
        <v>81</v>
      </c>
      <c r="E136" s="113">
        <f>E131+E132+E133+E134+E135</f>
        <v>2.5</v>
      </c>
    </row>
    <row r="137" spans="1:5" s="26" customFormat="1" ht="21">
      <c r="A137" s="97"/>
      <c r="B137" s="89"/>
      <c r="C137" s="90"/>
      <c r="D137" s="91"/>
      <c r="E137" s="94"/>
    </row>
    <row r="138" spans="1:5" s="26" customFormat="1" ht="21">
      <c r="A138" s="287" t="s">
        <v>56</v>
      </c>
      <c r="B138" s="310"/>
      <c r="C138" s="310"/>
      <c r="D138" s="310"/>
      <c r="E138" s="310"/>
    </row>
    <row r="139" spans="1:5" s="26" customFormat="1" ht="63">
      <c r="A139" s="21" t="s">
        <v>0</v>
      </c>
      <c r="B139" s="21" t="s">
        <v>1</v>
      </c>
      <c r="C139" s="21" t="s">
        <v>2</v>
      </c>
      <c r="D139" s="22" t="s">
        <v>6</v>
      </c>
      <c r="E139" s="23" t="s">
        <v>53</v>
      </c>
    </row>
    <row r="140" spans="1:5" s="26" customFormat="1" ht="42">
      <c r="A140" s="252" t="s">
        <v>293</v>
      </c>
      <c r="B140" s="279" t="s">
        <v>393</v>
      </c>
      <c r="C140" s="255" t="s">
        <v>45</v>
      </c>
      <c r="D140" s="256"/>
      <c r="E140" s="250" t="str">
        <f>IF(C140="ประธาน","2",IF(C140="กรรมการ","1",IF(C140="เลขานุการ","1")))</f>
        <v>1</v>
      </c>
    </row>
    <row r="141" spans="1:5" s="26" customFormat="1" ht="21">
      <c r="A141" s="73"/>
      <c r="B141" s="57"/>
      <c r="C141" s="21"/>
      <c r="D141" s="22"/>
      <c r="E141" s="49" t="b">
        <f>IF(C141="ประธาน","2",IF(C141="กรรมการ","1",IF(C141="เลขานุการ","1")))</f>
        <v>0</v>
      </c>
    </row>
    <row r="142" spans="1:5" s="26" customFormat="1" ht="21">
      <c r="A142" s="21"/>
      <c r="B142" s="59"/>
      <c r="C142" s="21"/>
      <c r="D142" s="22"/>
      <c r="E142" s="49" t="b">
        <f>IF(C142="ประธาน","2",IF(C142="กรรมการ","1",IF(C142="เลขานุการ","1")))</f>
        <v>0</v>
      </c>
    </row>
    <row r="143" spans="1:5" s="26" customFormat="1" ht="21">
      <c r="A143" s="52"/>
      <c r="B143" s="93"/>
      <c r="C143" s="110"/>
      <c r="D143" s="105" t="s">
        <v>81</v>
      </c>
      <c r="E143" s="80">
        <f>E140+E141+E142</f>
        <v>1</v>
      </c>
    </row>
    <row r="144" s="26" customFormat="1" ht="21">
      <c r="A144" s="3"/>
    </row>
    <row r="145" spans="1:5" s="26" customFormat="1" ht="21">
      <c r="A145" s="291" t="s">
        <v>55</v>
      </c>
      <c r="B145" s="309"/>
      <c r="C145" s="309"/>
      <c r="D145" s="309"/>
      <c r="E145" s="309"/>
    </row>
    <row r="146" spans="1:5" s="26" customFormat="1" ht="63">
      <c r="A146" s="21" t="s">
        <v>0</v>
      </c>
      <c r="B146" s="21" t="s">
        <v>1</v>
      </c>
      <c r="C146" s="21" t="s">
        <v>2</v>
      </c>
      <c r="D146" s="22" t="s">
        <v>6</v>
      </c>
      <c r="E146" s="23" t="s">
        <v>53</v>
      </c>
    </row>
    <row r="147" spans="1:5" s="26" customFormat="1" ht="21">
      <c r="A147" s="5"/>
      <c r="B147" s="25"/>
      <c r="C147" s="5"/>
      <c r="D147" s="19"/>
      <c r="E147" s="17" t="b">
        <f>IF(C147="ประธาน","3",IF(C147="กรรมการ","1.5",IF(C147="เลขานุการ","1.5")))</f>
        <v>0</v>
      </c>
    </row>
    <row r="148" spans="1:5" s="26" customFormat="1" ht="21">
      <c r="A148" s="5"/>
      <c r="B148" s="25"/>
      <c r="C148" s="5"/>
      <c r="D148" s="6"/>
      <c r="E148" s="17" t="b">
        <f>IF(C148="ประธาน","3",IF(C148="กรรมการ","1.5",IF(C148="เลขานุการ","1.5")))</f>
        <v>0</v>
      </c>
    </row>
    <row r="149" spans="4:5" ht="21">
      <c r="D149" s="173" t="s">
        <v>81</v>
      </c>
      <c r="E149" s="172">
        <f>E147+E148</f>
        <v>0</v>
      </c>
    </row>
  </sheetData>
  <sheetProtection/>
  <mergeCells count="19">
    <mergeCell ref="A81:E81"/>
    <mergeCell ref="A31:E31"/>
    <mergeCell ref="A44:E44"/>
    <mergeCell ref="A51:E51"/>
    <mergeCell ref="A1:E1"/>
    <mergeCell ref="A2:E2"/>
    <mergeCell ref="A3:E3"/>
    <mergeCell ref="A4:E4"/>
    <mergeCell ref="A7:E7"/>
    <mergeCell ref="A19:E19"/>
    <mergeCell ref="A26:E26"/>
    <mergeCell ref="A145:E145"/>
    <mergeCell ref="A110:E110"/>
    <mergeCell ref="A116:E116"/>
    <mergeCell ref="A92:E92"/>
    <mergeCell ref="A98:E98"/>
    <mergeCell ref="A104:E104"/>
    <mergeCell ref="A129:E129"/>
    <mergeCell ref="A138:E138"/>
  </mergeCells>
  <conditionalFormatting sqref="E147:E148 E137 E140:E142 E131:E134 E118:E120 E112:E114 E106:E109 E100:E102 E83:E89 E94:E96 E53:E79 E33:E42 E9:E15 E28 E21:E23 E46:E48">
    <cfRule type="cellIs" priority="11" dxfId="0" operator="lessThan" stopIfTrue="1">
      <formula>60</formula>
    </cfRule>
  </conditionalFormatting>
  <printOptions/>
  <pageMargins left="0.8661417322834646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&amp;C&amp;P&amp;Rภาคจิตเวชฯ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3"/>
  <sheetViews>
    <sheetView zoomScale="120" zoomScaleNormal="120" zoomScalePageLayoutView="0" workbookViewId="0" topLeftCell="A330">
      <selection activeCell="B265" sqref="B265"/>
    </sheetView>
  </sheetViews>
  <sheetFormatPr defaultColWidth="9.140625" defaultRowHeight="12.75"/>
  <cols>
    <col min="1" max="1" width="11.8515625" style="1" customWidth="1"/>
    <col min="2" max="2" width="47.7109375" style="1" customWidth="1"/>
    <col min="3" max="3" width="13.57421875" style="1" customWidth="1"/>
    <col min="4" max="4" width="10.8515625" style="1" customWidth="1"/>
    <col min="5" max="5" width="9.8515625" style="2" customWidth="1"/>
    <col min="6" max="16384" width="9.140625" style="1" customWidth="1"/>
  </cols>
  <sheetData>
    <row r="1" spans="1:5" ht="21">
      <c r="A1" s="285" t="s">
        <v>52</v>
      </c>
      <c r="B1" s="285"/>
      <c r="C1" s="285"/>
      <c r="D1" s="285"/>
      <c r="E1" s="285"/>
    </row>
    <row r="2" spans="1:5" ht="21">
      <c r="A2" s="290" t="s">
        <v>57</v>
      </c>
      <c r="B2" s="290"/>
      <c r="C2" s="290"/>
      <c r="D2" s="290"/>
      <c r="E2" s="290"/>
    </row>
    <row r="3" spans="1:5" ht="21">
      <c r="A3" s="286" t="s">
        <v>61</v>
      </c>
      <c r="B3" s="286"/>
      <c r="C3" s="286"/>
      <c r="D3" s="286"/>
      <c r="E3" s="286"/>
    </row>
    <row r="4" spans="1:5" ht="21">
      <c r="A4" s="286" t="s">
        <v>236</v>
      </c>
      <c r="B4" s="286"/>
      <c r="C4" s="286"/>
      <c r="D4" s="286"/>
      <c r="E4" s="286"/>
    </row>
    <row r="5" spans="1:5" ht="21">
      <c r="A5" s="131"/>
      <c r="B5" s="131"/>
      <c r="C5" s="131"/>
      <c r="D5" s="131"/>
      <c r="E5" s="131"/>
    </row>
    <row r="6" spans="1:5" ht="26.25">
      <c r="A6" s="32" t="s">
        <v>13</v>
      </c>
      <c r="E6" s="1"/>
    </row>
    <row r="7" spans="1:5" s="26" customFormat="1" ht="21">
      <c r="A7" s="294" t="s">
        <v>54</v>
      </c>
      <c r="B7" s="295"/>
      <c r="C7" s="295"/>
      <c r="D7" s="295"/>
      <c r="E7" s="296"/>
    </row>
    <row r="8" spans="1:5" s="26" customFormat="1" ht="63">
      <c r="A8" s="21" t="s">
        <v>0</v>
      </c>
      <c r="B8" s="21" t="s">
        <v>1</v>
      </c>
      <c r="C8" s="21" t="s">
        <v>2</v>
      </c>
      <c r="D8" s="22" t="s">
        <v>6</v>
      </c>
      <c r="E8" s="18" t="s">
        <v>53</v>
      </c>
    </row>
    <row r="9" spans="1:5" s="26" customFormat="1" ht="21">
      <c r="A9" s="69" t="s">
        <v>191</v>
      </c>
      <c r="B9" s="25" t="s">
        <v>192</v>
      </c>
      <c r="C9" s="5" t="s">
        <v>46</v>
      </c>
      <c r="D9" s="19">
        <v>16000</v>
      </c>
      <c r="E9" s="17" t="str">
        <f>IF(C9="ประธาน","1",IF(C9="กรรมการ","0.5",IF(C9="เลขานุการ","0.5")))</f>
        <v>1</v>
      </c>
    </row>
    <row r="10" spans="1:5" s="26" customFormat="1" ht="21">
      <c r="A10" s="69" t="s">
        <v>234</v>
      </c>
      <c r="B10" s="25" t="s">
        <v>235</v>
      </c>
      <c r="C10" s="5" t="s">
        <v>45</v>
      </c>
      <c r="D10" s="19">
        <v>2770.23</v>
      </c>
      <c r="E10" s="17" t="str">
        <f>IF(C10="ประธาน","1",IF(C10="กรรมการ","0.5",IF(C10="เลขานุการ","0.5")))</f>
        <v>0.5</v>
      </c>
    </row>
    <row r="11" spans="1:5" s="26" customFormat="1" ht="21">
      <c r="A11" s="69" t="s">
        <v>241</v>
      </c>
      <c r="B11" s="25" t="s">
        <v>247</v>
      </c>
      <c r="C11" s="5" t="s">
        <v>46</v>
      </c>
      <c r="D11" s="19">
        <v>82014</v>
      </c>
      <c r="E11" s="17" t="str">
        <f>IF(C11="ประธาน","1",IF(C11="กรรมการ","0.5",IF(C11="เลขานุการ","0.5")))</f>
        <v>1</v>
      </c>
    </row>
    <row r="12" spans="1:5" ht="21">
      <c r="A12" s="5" t="s">
        <v>270</v>
      </c>
      <c r="B12" s="20" t="s">
        <v>274</v>
      </c>
      <c r="C12" s="5" t="s">
        <v>46</v>
      </c>
      <c r="D12" s="6">
        <v>16000</v>
      </c>
      <c r="E12" s="17" t="str">
        <f>IF(C12="ประธาน","1",IF(C12="กรรมการ","0.5",IF(C12="เลขานุการ","0.5")))</f>
        <v>1</v>
      </c>
    </row>
    <row r="13" spans="1:5" ht="21">
      <c r="A13" s="5" t="s">
        <v>328</v>
      </c>
      <c r="B13" s="20" t="s">
        <v>329</v>
      </c>
      <c r="C13" s="5" t="s">
        <v>45</v>
      </c>
      <c r="D13" s="6">
        <v>4134</v>
      </c>
      <c r="E13" s="17" t="str">
        <f>IF(C13="ประธาน","1",IF(C13="กรรมการ","0.5",IF(C13="เลขานุการ","0.5")))</f>
        <v>0.5</v>
      </c>
    </row>
    <row r="14" spans="1:5" ht="21">
      <c r="A14" s="5"/>
      <c r="B14" s="20"/>
      <c r="C14" s="5"/>
      <c r="D14" s="6"/>
      <c r="E14" s="17" t="b">
        <f>IF(C14="ประธาน","1",IF(C14="กรรมการ","0.5",IF(C14="เลขานุการ","0.5")))</f>
        <v>0</v>
      </c>
    </row>
    <row r="15" spans="4:5" s="26" customFormat="1" ht="21">
      <c r="D15" s="95" t="s">
        <v>81</v>
      </c>
      <c r="E15" s="180">
        <f>E9+E11+E12+E13+E14</f>
        <v>3.5</v>
      </c>
    </row>
    <row r="16" s="26" customFormat="1" ht="21">
      <c r="E16" s="100"/>
    </row>
    <row r="17" spans="1:5" s="26" customFormat="1" ht="21">
      <c r="A17" s="287" t="s">
        <v>56</v>
      </c>
      <c r="B17" s="288"/>
      <c r="C17" s="288"/>
      <c r="D17" s="288"/>
      <c r="E17" s="289"/>
    </row>
    <row r="18" spans="1:5" s="3" customFormat="1" ht="63">
      <c r="A18" s="21" t="s">
        <v>0</v>
      </c>
      <c r="B18" s="21" t="s">
        <v>1</v>
      </c>
      <c r="C18" s="21" t="s">
        <v>2</v>
      </c>
      <c r="D18" s="22" t="s">
        <v>6</v>
      </c>
      <c r="E18" s="23" t="s">
        <v>53</v>
      </c>
    </row>
    <row r="19" spans="1:5" s="26" customFormat="1" ht="21">
      <c r="A19" s="5"/>
      <c r="B19" s="25"/>
      <c r="C19" s="5"/>
      <c r="D19" s="19"/>
      <c r="E19" s="17" t="b">
        <f>IF(C19="ประธาน","2",IF(C19="กรรมการ","1",IF(C19="เลขานุการ","1")))</f>
        <v>0</v>
      </c>
    </row>
    <row r="20" spans="1:5" s="3" customFormat="1" ht="21">
      <c r="A20" s="5"/>
      <c r="B20" s="25"/>
      <c r="C20" s="5"/>
      <c r="D20" s="6"/>
      <c r="E20" s="17" t="b">
        <f>IF(C20="ประธาน","2",IF(C20="กรรมการ","1",IF(C20="เลขานุการ","1")))</f>
        <v>0</v>
      </c>
    </row>
    <row r="21" spans="1:5" s="26" customFormat="1" ht="21">
      <c r="A21" s="52"/>
      <c r="B21" s="93"/>
      <c r="C21" s="110"/>
      <c r="D21" s="105" t="s">
        <v>81</v>
      </c>
      <c r="E21" s="80" t="b">
        <f>IF(C21="ประธาน","2",IF(C21="กรรมการ","1",IF(C21="เลขานุการ","1")))</f>
        <v>0</v>
      </c>
    </row>
    <row r="22" s="26" customFormat="1" ht="21">
      <c r="E22" s="27"/>
    </row>
    <row r="23" spans="1:5" s="26" customFormat="1" ht="21">
      <c r="A23" s="291" t="s">
        <v>55</v>
      </c>
      <c r="B23" s="292"/>
      <c r="C23" s="292"/>
      <c r="D23" s="292"/>
      <c r="E23" s="293"/>
    </row>
    <row r="24" spans="1:5" s="26" customFormat="1" ht="63">
      <c r="A24" s="21" t="s">
        <v>0</v>
      </c>
      <c r="B24" s="21" t="s">
        <v>1</v>
      </c>
      <c r="C24" s="21" t="s">
        <v>2</v>
      </c>
      <c r="D24" s="22" t="s">
        <v>6</v>
      </c>
      <c r="E24" s="23" t="s">
        <v>53</v>
      </c>
    </row>
    <row r="25" spans="1:5" s="26" customFormat="1" ht="21">
      <c r="A25" s="5"/>
      <c r="B25" s="25"/>
      <c r="C25" s="5"/>
      <c r="D25" s="19"/>
      <c r="E25" s="17" t="b">
        <f>IF(C25="ประธาน","3",IF(C25="กรรมการ","1.5",IF(C25="เลขานุการ","1.5")))</f>
        <v>0</v>
      </c>
    </row>
    <row r="26" spans="1:5" s="26" customFormat="1" ht="21">
      <c r="A26" s="5"/>
      <c r="B26" s="25"/>
      <c r="C26" s="5"/>
      <c r="D26" s="6"/>
      <c r="E26" s="17" t="b">
        <f>IF(C26="ประธาน","3",IF(C26="กรรมการ","1.5",IF(C26="เลขานุการ","1.5")))</f>
        <v>0</v>
      </c>
    </row>
    <row r="27" spans="1:5" s="26" customFormat="1" ht="21">
      <c r="A27" s="52"/>
      <c r="B27" s="93"/>
      <c r="C27" s="110"/>
      <c r="D27" s="172" t="s">
        <v>81</v>
      </c>
      <c r="E27" s="163" t="b">
        <f>IF(C27="ประธาน","3",IF(C27="กรรมการ","1.5",IF(C27="เลขานุการ","1.5")))</f>
        <v>0</v>
      </c>
    </row>
    <row r="28" spans="1:5" s="26" customFormat="1" ht="21">
      <c r="A28" s="8"/>
      <c r="B28" s="28"/>
      <c r="C28" s="8"/>
      <c r="D28" s="10"/>
      <c r="E28" s="31"/>
    </row>
    <row r="29" spans="1:5" s="26" customFormat="1" ht="21">
      <c r="A29" s="8"/>
      <c r="B29" s="28"/>
      <c r="C29" s="8"/>
      <c r="D29" s="10"/>
      <c r="E29" s="31"/>
    </row>
    <row r="30" spans="1:5" s="3" customFormat="1" ht="23.25">
      <c r="A30" s="129" t="s">
        <v>12</v>
      </c>
      <c r="B30" s="130" t="s">
        <v>7</v>
      </c>
      <c r="C30" s="26"/>
      <c r="D30" s="26"/>
      <c r="E30" s="26"/>
    </row>
    <row r="31" spans="1:5" s="3" customFormat="1" ht="21">
      <c r="A31" s="294" t="s">
        <v>54</v>
      </c>
      <c r="B31" s="295"/>
      <c r="C31" s="295"/>
      <c r="D31" s="295"/>
      <c r="E31" s="296"/>
    </row>
    <row r="32" spans="1:5" s="3" customFormat="1" ht="63">
      <c r="A32" s="21" t="s">
        <v>0</v>
      </c>
      <c r="B32" s="21" t="s">
        <v>1</v>
      </c>
      <c r="C32" s="21" t="s">
        <v>2</v>
      </c>
      <c r="D32" s="22" t="s">
        <v>6</v>
      </c>
      <c r="E32" s="18" t="s">
        <v>53</v>
      </c>
    </row>
    <row r="33" spans="1:5" s="3" customFormat="1" ht="42">
      <c r="A33" s="21" t="s">
        <v>151</v>
      </c>
      <c r="B33" s="57" t="s">
        <v>153</v>
      </c>
      <c r="C33" s="21" t="s">
        <v>45</v>
      </c>
      <c r="D33" s="58">
        <v>73000</v>
      </c>
      <c r="E33" s="49" t="str">
        <f>IF(C33="ประธาน","1",IF(C33="กรรมการ","0.5",IF(C33="เลขานุการ","0.5")))</f>
        <v>0.5</v>
      </c>
    </row>
    <row r="34" spans="1:5" s="3" customFormat="1" ht="21">
      <c r="A34" s="21" t="s">
        <v>201</v>
      </c>
      <c r="B34" s="59" t="s">
        <v>202</v>
      </c>
      <c r="C34" s="5" t="s">
        <v>45</v>
      </c>
      <c r="D34" s="6">
        <v>13500</v>
      </c>
      <c r="E34" s="17" t="str">
        <f>IF(C34="ประธาน","1",IF(C34="กรรมการ","0.5",IF(C34="เลขานุการ","0.5")))</f>
        <v>0.5</v>
      </c>
    </row>
    <row r="35" spans="1:5" s="26" customFormat="1" ht="21">
      <c r="A35" s="5" t="s">
        <v>321</v>
      </c>
      <c r="B35" s="64" t="s">
        <v>324</v>
      </c>
      <c r="C35" s="5" t="s">
        <v>45</v>
      </c>
      <c r="D35" s="6">
        <v>18100</v>
      </c>
      <c r="E35" s="49" t="str">
        <f>IF(C35="ประธาน","1",IF(C35="กรรมการ","0.5",IF(C35="เลขานุการ","0.5")))</f>
        <v>0.5</v>
      </c>
    </row>
    <row r="36" spans="1:5" s="26" customFormat="1" ht="42">
      <c r="A36" s="73" t="s">
        <v>339</v>
      </c>
      <c r="B36" s="128" t="s">
        <v>340</v>
      </c>
      <c r="C36" s="21" t="s">
        <v>45</v>
      </c>
      <c r="D36" s="22">
        <v>14580</v>
      </c>
      <c r="E36" s="49" t="str">
        <f>IF(C36="ประธาน","1",IF(C36="กรรมการ","0.5",IF(C36="เลขานุการ","0.5")))</f>
        <v>0.5</v>
      </c>
    </row>
    <row r="37" spans="1:5" s="26" customFormat="1" ht="22.5" customHeight="1">
      <c r="A37" s="21"/>
      <c r="B37" s="59"/>
      <c r="C37" s="21"/>
      <c r="D37" s="22"/>
      <c r="E37" s="49" t="b">
        <f>IF(C37="ประธาน","1",IF(C37="กรรมการ","0.5",IF(C37="เลขานุการ","0.5")))</f>
        <v>0</v>
      </c>
    </row>
    <row r="38" spans="1:5" s="26" customFormat="1" ht="21">
      <c r="A38" s="101"/>
      <c r="B38" s="102"/>
      <c r="C38" s="52"/>
      <c r="D38" s="86" t="s">
        <v>81</v>
      </c>
      <c r="E38" s="119">
        <f>E33+E34+E35+E36+E37</f>
        <v>2</v>
      </c>
    </row>
    <row r="39" spans="1:5" s="26" customFormat="1" ht="21">
      <c r="A39" s="90"/>
      <c r="B39" s="103"/>
      <c r="C39" s="90"/>
      <c r="D39" s="91"/>
      <c r="E39" s="104"/>
    </row>
    <row r="40" spans="1:5" s="26" customFormat="1" ht="21">
      <c r="A40" s="287" t="s">
        <v>56</v>
      </c>
      <c r="B40" s="288"/>
      <c r="C40" s="288"/>
      <c r="D40" s="288"/>
      <c r="E40" s="289"/>
    </row>
    <row r="41" spans="1:5" s="26" customFormat="1" ht="63">
      <c r="A41" s="21" t="s">
        <v>0</v>
      </c>
      <c r="B41" s="21" t="s">
        <v>1</v>
      </c>
      <c r="C41" s="21" t="s">
        <v>2</v>
      </c>
      <c r="D41" s="22" t="s">
        <v>6</v>
      </c>
      <c r="E41" s="23" t="s">
        <v>53</v>
      </c>
    </row>
    <row r="42" spans="1:5" s="3" customFormat="1" ht="21">
      <c r="A42" s="5"/>
      <c r="B42" s="25"/>
      <c r="C42" s="5"/>
      <c r="D42" s="19"/>
      <c r="E42" s="17" t="b">
        <f>IF(C42="ประธาน","2",IF(C42="กรรมการ","1",IF(C42="เลขานุการ","1")))</f>
        <v>0</v>
      </c>
    </row>
    <row r="43" spans="1:5" s="26" customFormat="1" ht="21">
      <c r="A43" s="52"/>
      <c r="B43" s="93"/>
      <c r="C43" s="110"/>
      <c r="D43" s="105" t="s">
        <v>81</v>
      </c>
      <c r="E43" s="80" t="b">
        <f>E42</f>
        <v>0</v>
      </c>
    </row>
    <row r="44" s="26" customFormat="1" ht="21"/>
    <row r="45" spans="1:5" s="28" customFormat="1" ht="21">
      <c r="A45" s="291" t="s">
        <v>55</v>
      </c>
      <c r="B45" s="292"/>
      <c r="C45" s="292"/>
      <c r="D45" s="292"/>
      <c r="E45" s="293"/>
    </row>
    <row r="46" spans="1:5" s="26" customFormat="1" ht="63">
      <c r="A46" s="21" t="s">
        <v>0</v>
      </c>
      <c r="B46" s="21" t="s">
        <v>1</v>
      </c>
      <c r="C46" s="21" t="s">
        <v>2</v>
      </c>
      <c r="D46" s="22" t="s">
        <v>6</v>
      </c>
      <c r="E46" s="23" t="s">
        <v>53</v>
      </c>
    </row>
    <row r="47" spans="1:5" s="26" customFormat="1" ht="21">
      <c r="A47" s="5"/>
      <c r="B47" s="25"/>
      <c r="C47" s="5"/>
      <c r="D47" s="19"/>
      <c r="E47" s="17" t="b">
        <f>IF(C47="ประธาน","3",IF(C47="กรรมการ","1.5",IF(C47="เลขานุการ","1.5")))</f>
        <v>0</v>
      </c>
    </row>
    <row r="48" spans="1:5" s="26" customFormat="1" ht="21">
      <c r="A48" s="5"/>
      <c r="B48" s="25"/>
      <c r="C48" s="5"/>
      <c r="D48" s="6"/>
      <c r="E48" s="17" t="b">
        <f>IF(C48="ประธาน","3",IF(C48="กรรมการ","1.5",IF(C48="เลขานุการ","1.5")))</f>
        <v>0</v>
      </c>
    </row>
    <row r="49" spans="1:5" s="28" customFormat="1" ht="21">
      <c r="A49" s="52"/>
      <c r="B49" s="93"/>
      <c r="C49" s="110"/>
      <c r="D49" s="172" t="s">
        <v>81</v>
      </c>
      <c r="E49" s="163" t="b">
        <f>IF(C49="ประธาน","3",IF(C49="กรรมการ","1.5",IF(C49="เลขานุการ","1.5")))</f>
        <v>0</v>
      </c>
    </row>
    <row r="50" spans="1:5" s="28" customFormat="1" ht="21">
      <c r="A50" s="8"/>
      <c r="C50" s="8"/>
      <c r="D50" s="10"/>
      <c r="E50" s="31"/>
    </row>
    <row r="51" spans="1:5" s="28" customFormat="1" ht="21">
      <c r="A51" s="8"/>
      <c r="C51" s="8"/>
      <c r="D51" s="10"/>
      <c r="E51" s="31"/>
    </row>
    <row r="52" spans="1:5" s="28" customFormat="1" ht="21">
      <c r="A52" s="8"/>
      <c r="C52" s="8"/>
      <c r="D52" s="10"/>
      <c r="E52" s="31"/>
    </row>
    <row r="53" spans="1:5" s="3" customFormat="1" ht="26.25">
      <c r="A53" s="33" t="s">
        <v>14</v>
      </c>
      <c r="B53" s="26"/>
      <c r="C53" s="26"/>
      <c r="D53" s="26"/>
      <c r="E53" s="26"/>
    </row>
    <row r="54" spans="1:5" s="26" customFormat="1" ht="21">
      <c r="A54" s="294" t="s">
        <v>54</v>
      </c>
      <c r="B54" s="295"/>
      <c r="C54" s="295"/>
      <c r="D54" s="295"/>
      <c r="E54" s="296"/>
    </row>
    <row r="55" spans="1:5" s="26" customFormat="1" ht="63">
      <c r="A55" s="21" t="s">
        <v>0</v>
      </c>
      <c r="B55" s="21" t="s">
        <v>1</v>
      </c>
      <c r="C55" s="21" t="s">
        <v>2</v>
      </c>
      <c r="D55" s="22" t="s">
        <v>6</v>
      </c>
      <c r="E55" s="18" t="s">
        <v>53</v>
      </c>
    </row>
    <row r="56" spans="1:5" s="26" customFormat="1" ht="21">
      <c r="A56" s="69" t="s">
        <v>110</v>
      </c>
      <c r="B56" s="182" t="s">
        <v>115</v>
      </c>
      <c r="C56" s="5" t="s">
        <v>45</v>
      </c>
      <c r="D56" s="132" t="s">
        <v>116</v>
      </c>
      <c r="E56" s="17" t="str">
        <f aca="true" t="shared" si="0" ref="E56:E68">IF(C56="ประธาน","1",IF(C56="กรรมการ","0.5",IF(C56="เลขานุการ","0.5")))</f>
        <v>0.5</v>
      </c>
    </row>
    <row r="57" spans="1:5" s="26" customFormat="1" ht="21">
      <c r="A57" s="21" t="s">
        <v>154</v>
      </c>
      <c r="B57" s="128" t="s">
        <v>155</v>
      </c>
      <c r="C57" s="21" t="s">
        <v>46</v>
      </c>
      <c r="D57" s="22">
        <v>155952.5</v>
      </c>
      <c r="E57" s="49" t="str">
        <f t="shared" si="0"/>
        <v>1</v>
      </c>
    </row>
    <row r="58" spans="1:5" s="3" customFormat="1" ht="21">
      <c r="A58" s="69" t="s">
        <v>184</v>
      </c>
      <c r="B58" s="25" t="s">
        <v>185</v>
      </c>
      <c r="C58" s="21" t="s">
        <v>45</v>
      </c>
      <c r="D58" s="22">
        <v>1400</v>
      </c>
      <c r="E58" s="49" t="str">
        <f t="shared" si="0"/>
        <v>0.5</v>
      </c>
    </row>
    <row r="59" spans="1:5" s="26" customFormat="1" ht="21">
      <c r="A59" s="5" t="s">
        <v>191</v>
      </c>
      <c r="B59" s="25" t="s">
        <v>193</v>
      </c>
      <c r="C59" s="5" t="s">
        <v>45</v>
      </c>
      <c r="D59" s="6">
        <v>16000</v>
      </c>
      <c r="E59" s="49" t="str">
        <f t="shared" si="0"/>
        <v>0.5</v>
      </c>
    </row>
    <row r="60" spans="1:5" s="26" customFormat="1" ht="21">
      <c r="A60" s="69" t="s">
        <v>217</v>
      </c>
      <c r="B60" s="20" t="s">
        <v>218</v>
      </c>
      <c r="C60" s="5" t="s">
        <v>45</v>
      </c>
      <c r="D60" s="6">
        <v>2518.78</v>
      </c>
      <c r="E60" s="17" t="str">
        <f t="shared" si="0"/>
        <v>0.5</v>
      </c>
    </row>
    <row r="61" spans="1:5" s="26" customFormat="1" ht="42">
      <c r="A61" s="21" t="s">
        <v>220</v>
      </c>
      <c r="B61" s="57" t="s">
        <v>221</v>
      </c>
      <c r="C61" s="21" t="s">
        <v>46</v>
      </c>
      <c r="D61" s="22">
        <v>31190.5</v>
      </c>
      <c r="E61" s="49" t="str">
        <f t="shared" si="0"/>
        <v>1</v>
      </c>
    </row>
    <row r="62" spans="1:5" s="26" customFormat="1" ht="21">
      <c r="A62" s="5" t="s">
        <v>270</v>
      </c>
      <c r="B62" s="20" t="s">
        <v>274</v>
      </c>
      <c r="C62" s="5" t="s">
        <v>45</v>
      </c>
      <c r="D62" s="6">
        <v>16000</v>
      </c>
      <c r="E62" s="17" t="str">
        <f t="shared" si="0"/>
        <v>0.5</v>
      </c>
    </row>
    <row r="63" spans="1:5" s="26" customFormat="1" ht="44.25" customHeight="1">
      <c r="A63" s="5" t="s">
        <v>266</v>
      </c>
      <c r="B63" s="64" t="s">
        <v>278</v>
      </c>
      <c r="C63" s="5" t="s">
        <v>46</v>
      </c>
      <c r="D63" s="6">
        <v>31190.5</v>
      </c>
      <c r="E63" s="17" t="str">
        <f t="shared" si="0"/>
        <v>1</v>
      </c>
    </row>
    <row r="64" spans="1:5" s="26" customFormat="1" ht="29.25" customHeight="1">
      <c r="A64" s="5" t="s">
        <v>286</v>
      </c>
      <c r="B64" s="64" t="s">
        <v>288</v>
      </c>
      <c r="C64" s="5" t="s">
        <v>46</v>
      </c>
      <c r="D64" s="6">
        <v>31190.95</v>
      </c>
      <c r="E64" s="17" t="str">
        <f t="shared" si="0"/>
        <v>1</v>
      </c>
    </row>
    <row r="65" spans="1:5" s="26" customFormat="1" ht="21.75" customHeight="1">
      <c r="A65" s="5" t="s">
        <v>321</v>
      </c>
      <c r="B65" s="64" t="s">
        <v>324</v>
      </c>
      <c r="C65" s="5" t="s">
        <v>46</v>
      </c>
      <c r="D65" s="6">
        <v>18100</v>
      </c>
      <c r="E65" s="17" t="str">
        <f t="shared" si="0"/>
        <v>1</v>
      </c>
    </row>
    <row r="66" spans="1:5" s="26" customFormat="1" ht="21.75" customHeight="1">
      <c r="A66" s="5" t="s">
        <v>321</v>
      </c>
      <c r="B66" s="64" t="s">
        <v>350</v>
      </c>
      <c r="C66" s="5" t="s">
        <v>46</v>
      </c>
      <c r="D66" s="6">
        <v>31190.5</v>
      </c>
      <c r="E66" s="17" t="str">
        <f t="shared" si="0"/>
        <v>1</v>
      </c>
    </row>
    <row r="67" spans="1:5" s="26" customFormat="1" ht="42" customHeight="1">
      <c r="A67" s="21" t="s">
        <v>330</v>
      </c>
      <c r="B67" s="57" t="s">
        <v>359</v>
      </c>
      <c r="C67" s="21" t="s">
        <v>45</v>
      </c>
      <c r="D67" s="22">
        <v>6039.08</v>
      </c>
      <c r="E67" s="49" t="str">
        <f t="shared" si="0"/>
        <v>0.5</v>
      </c>
    </row>
    <row r="68" spans="1:5" s="26" customFormat="1" ht="21.75" customHeight="1">
      <c r="A68" s="5"/>
      <c r="B68" s="64"/>
      <c r="C68" s="5"/>
      <c r="D68" s="6"/>
      <c r="E68" s="17" t="b">
        <f t="shared" si="0"/>
        <v>0</v>
      </c>
    </row>
    <row r="69" spans="1:5" s="26" customFormat="1" ht="21">
      <c r="A69" s="92"/>
      <c r="B69" s="93"/>
      <c r="C69" s="52"/>
      <c r="D69" s="86" t="s">
        <v>81</v>
      </c>
      <c r="E69" s="117">
        <f>E56+E57+E58+E59+E60+E61+E62+E63+E64+E65+E66+E67+E68</f>
        <v>9</v>
      </c>
    </row>
    <row r="70" spans="1:5" s="26" customFormat="1" ht="21">
      <c r="A70" s="98"/>
      <c r="B70" s="89"/>
      <c r="C70" s="90"/>
      <c r="D70" s="91"/>
      <c r="E70" s="94"/>
    </row>
    <row r="71" spans="1:5" s="26" customFormat="1" ht="21">
      <c r="A71" s="287" t="s">
        <v>56</v>
      </c>
      <c r="B71" s="288"/>
      <c r="C71" s="288"/>
      <c r="D71" s="288"/>
      <c r="E71" s="289"/>
    </row>
    <row r="72" spans="1:5" s="26" customFormat="1" ht="63">
      <c r="A72" s="21" t="s">
        <v>0</v>
      </c>
      <c r="B72" s="21" t="s">
        <v>1</v>
      </c>
      <c r="C72" s="21" t="s">
        <v>2</v>
      </c>
      <c r="D72" s="22" t="s">
        <v>6</v>
      </c>
      <c r="E72" s="23" t="s">
        <v>53</v>
      </c>
    </row>
    <row r="73" spans="1:5" s="26" customFormat="1" ht="21">
      <c r="A73" s="21"/>
      <c r="B73" s="59"/>
      <c r="C73" s="21"/>
      <c r="D73" s="22"/>
      <c r="E73" s="49" t="b">
        <f>IF(C73="ประธาน","2",IF(C73="กรรมการ","1",IF(C73="เลขานุการ","1")))</f>
        <v>0</v>
      </c>
    </row>
    <row r="74" spans="1:5" s="26" customFormat="1" ht="21">
      <c r="A74" s="73"/>
      <c r="B74" s="57"/>
      <c r="C74" s="21"/>
      <c r="D74" s="22"/>
      <c r="E74" s="49" t="b">
        <f>IF(C74="ประธาน","2",IF(C74="กรรมการ","1",IF(C74="เลขานุการ","1")))</f>
        <v>0</v>
      </c>
    </row>
    <row r="75" spans="1:5" s="26" customFormat="1" ht="21">
      <c r="A75" s="74"/>
      <c r="B75" s="8"/>
      <c r="C75" s="10"/>
      <c r="D75" s="80" t="s">
        <v>81</v>
      </c>
      <c r="E75" s="76">
        <f>E73+E74</f>
        <v>0</v>
      </c>
    </row>
    <row r="76" spans="1:5" s="3" customFormat="1" ht="21">
      <c r="A76" s="8"/>
      <c r="B76" s="28"/>
      <c r="C76" s="8"/>
      <c r="D76" s="8"/>
      <c r="E76" s="10"/>
    </row>
    <row r="77" spans="1:5" s="26" customFormat="1" ht="21">
      <c r="A77" s="291" t="s">
        <v>55</v>
      </c>
      <c r="B77" s="292"/>
      <c r="C77" s="292"/>
      <c r="D77" s="292"/>
      <c r="E77" s="293"/>
    </row>
    <row r="78" spans="1:5" s="3" customFormat="1" ht="63">
      <c r="A78" s="21" t="s">
        <v>0</v>
      </c>
      <c r="B78" s="21" t="s">
        <v>1</v>
      </c>
      <c r="C78" s="21" t="s">
        <v>2</v>
      </c>
      <c r="D78" s="22" t="s">
        <v>6</v>
      </c>
      <c r="E78" s="23" t="s">
        <v>53</v>
      </c>
    </row>
    <row r="79" spans="1:5" s="3" customFormat="1" ht="21">
      <c r="A79" s="5"/>
      <c r="B79" s="25"/>
      <c r="C79" s="5"/>
      <c r="D79" s="19"/>
      <c r="E79" s="17" t="b">
        <f>IF(C79="ประธาน","3",IF(C79="กรรมการ","1.5",IF(C79="เลขานุการ","1.5")))</f>
        <v>0</v>
      </c>
    </row>
    <row r="80" spans="1:5" s="26" customFormat="1" ht="21">
      <c r="A80" s="8"/>
      <c r="B80" s="28"/>
      <c r="C80" s="8"/>
      <c r="D80" s="173" t="s">
        <v>81</v>
      </c>
      <c r="E80" s="172" t="b">
        <f>E79</f>
        <v>0</v>
      </c>
    </row>
    <row r="81" spans="1:5" s="26" customFormat="1" ht="21">
      <c r="A81" s="8"/>
      <c r="B81" s="28"/>
      <c r="C81" s="8"/>
      <c r="D81" s="237"/>
      <c r="E81" s="234"/>
    </row>
    <row r="82" spans="1:5" s="26" customFormat="1" ht="21">
      <c r="A82" s="8"/>
      <c r="B82" s="28"/>
      <c r="C82" s="8"/>
      <c r="D82" s="237"/>
      <c r="E82" s="234"/>
    </row>
    <row r="83" spans="1:5" s="26" customFormat="1" ht="21">
      <c r="A83" s="8"/>
      <c r="B83" s="28"/>
      <c r="C83" s="8"/>
      <c r="D83" s="237"/>
      <c r="E83" s="234"/>
    </row>
    <row r="84" spans="1:5" s="26" customFormat="1" ht="21">
      <c r="A84" s="8"/>
      <c r="B84" s="28"/>
      <c r="C84" s="8"/>
      <c r="D84" s="237"/>
      <c r="E84" s="234"/>
    </row>
    <row r="85" spans="1:5" s="26" customFormat="1" ht="21">
      <c r="A85" s="8"/>
      <c r="B85" s="28"/>
      <c r="C85" s="8"/>
      <c r="D85" s="237"/>
      <c r="E85" s="234"/>
    </row>
    <row r="86" spans="1:5" s="26" customFormat="1" ht="21">
      <c r="A86" s="8"/>
      <c r="B86" s="28"/>
      <c r="C86" s="8"/>
      <c r="D86" s="237"/>
      <c r="E86" s="234"/>
    </row>
    <row r="87" spans="1:5" s="26" customFormat="1" ht="21">
      <c r="A87" s="8"/>
      <c r="B87" s="28"/>
      <c r="C87" s="8"/>
      <c r="D87" s="237"/>
      <c r="E87" s="234"/>
    </row>
    <row r="88" spans="1:5" s="26" customFormat="1" ht="21">
      <c r="A88" s="8"/>
      <c r="B88" s="28"/>
      <c r="C88" s="8"/>
      <c r="D88" s="237"/>
      <c r="E88" s="234"/>
    </row>
    <row r="89" spans="1:5" s="26" customFormat="1" ht="21">
      <c r="A89" s="8"/>
      <c r="B89" s="28"/>
      <c r="C89" s="8"/>
      <c r="D89" s="237"/>
      <c r="E89" s="234"/>
    </row>
    <row r="90" spans="1:5" s="26" customFormat="1" ht="21">
      <c r="A90" s="8"/>
      <c r="B90" s="28"/>
      <c r="C90" s="8"/>
      <c r="D90" s="237"/>
      <c r="E90" s="234"/>
    </row>
    <row r="91" spans="1:5" s="26" customFormat="1" ht="21">
      <c r="A91" s="8"/>
      <c r="B91" s="28"/>
      <c r="C91" s="8"/>
      <c r="D91" s="237"/>
      <c r="E91" s="234"/>
    </row>
    <row r="92" spans="1:5" s="26" customFormat="1" ht="21">
      <c r="A92" s="8"/>
      <c r="B92" s="28"/>
      <c r="C92" s="8"/>
      <c r="D92" s="237"/>
      <c r="E92" s="234"/>
    </row>
    <row r="93" spans="1:5" s="26" customFormat="1" ht="21">
      <c r="A93" s="8"/>
      <c r="B93" s="28"/>
      <c r="C93" s="8"/>
      <c r="D93" s="237"/>
      <c r="E93" s="234"/>
    </row>
    <row r="94" spans="1:5" s="26" customFormat="1" ht="21">
      <c r="A94" s="8"/>
      <c r="B94" s="28"/>
      <c r="C94" s="8"/>
      <c r="D94" s="237"/>
      <c r="E94" s="234"/>
    </row>
    <row r="95" spans="1:5" s="26" customFormat="1" ht="21">
      <c r="A95" s="8"/>
      <c r="B95" s="28"/>
      <c r="C95" s="8"/>
      <c r="D95" s="237"/>
      <c r="E95" s="234"/>
    </row>
    <row r="96" spans="1:5" s="26" customFormat="1" ht="21">
      <c r="A96" s="8"/>
      <c r="B96" s="28"/>
      <c r="C96" s="8"/>
      <c r="D96" s="237"/>
      <c r="E96" s="234"/>
    </row>
    <row r="97" spans="1:5" s="26" customFormat="1" ht="21">
      <c r="A97" s="8"/>
      <c r="B97" s="28"/>
      <c r="C97" s="8"/>
      <c r="D97" s="237"/>
      <c r="E97" s="234"/>
    </row>
    <row r="98" spans="1:5" s="26" customFormat="1" ht="21">
      <c r="A98" s="8"/>
      <c r="B98" s="28"/>
      <c r="C98" s="8"/>
      <c r="D98" s="237"/>
      <c r="E98" s="234"/>
    </row>
    <row r="99" spans="1:5" s="26" customFormat="1" ht="21">
      <c r="A99" s="8"/>
      <c r="B99" s="28"/>
      <c r="C99" s="8"/>
      <c r="D99" s="237"/>
      <c r="E99" s="234"/>
    </row>
    <row r="100" spans="1:5" s="26" customFormat="1" ht="21">
      <c r="A100" s="8"/>
      <c r="B100" s="28"/>
      <c r="C100" s="8"/>
      <c r="D100" s="237"/>
      <c r="E100" s="234"/>
    </row>
    <row r="101" spans="1:5" s="26" customFormat="1" ht="21">
      <c r="A101" s="8"/>
      <c r="B101" s="28"/>
      <c r="C101" s="8"/>
      <c r="D101" s="237"/>
      <c r="E101" s="234"/>
    </row>
    <row r="102" spans="1:5" s="26" customFormat="1" ht="21">
      <c r="A102" s="8"/>
      <c r="B102" s="28"/>
      <c r="C102" s="8"/>
      <c r="D102" s="237"/>
      <c r="E102" s="234"/>
    </row>
    <row r="103" spans="1:5" s="26" customFormat="1" ht="21">
      <c r="A103" s="8"/>
      <c r="B103" s="28"/>
      <c r="C103" s="8"/>
      <c r="D103" s="237"/>
      <c r="E103" s="234"/>
    </row>
    <row r="104" spans="1:5" s="26" customFormat="1" ht="21">
      <c r="A104" s="8"/>
      <c r="B104" s="28"/>
      <c r="C104" s="8"/>
      <c r="D104" s="237"/>
      <c r="E104" s="234"/>
    </row>
    <row r="105" spans="1:5" s="26" customFormat="1" ht="26.25">
      <c r="A105" s="33" t="s">
        <v>15</v>
      </c>
      <c r="E105" s="27"/>
    </row>
    <row r="106" spans="1:5" s="26" customFormat="1" ht="21">
      <c r="A106" s="294" t="s">
        <v>54</v>
      </c>
      <c r="B106" s="295"/>
      <c r="C106" s="295"/>
      <c r="D106" s="295"/>
      <c r="E106" s="296"/>
    </row>
    <row r="107" spans="1:5" s="26" customFormat="1" ht="63">
      <c r="A107" s="21" t="s">
        <v>0</v>
      </c>
      <c r="B107" s="21" t="s">
        <v>1</v>
      </c>
      <c r="C107" s="21" t="s">
        <v>2</v>
      </c>
      <c r="D107" s="22" t="s">
        <v>6</v>
      </c>
      <c r="E107" s="18" t="s">
        <v>53</v>
      </c>
    </row>
    <row r="108" spans="1:5" s="26" customFormat="1" ht="21">
      <c r="A108" s="5" t="s">
        <v>191</v>
      </c>
      <c r="B108" s="25" t="s">
        <v>193</v>
      </c>
      <c r="C108" s="5" t="s">
        <v>45</v>
      </c>
      <c r="D108" s="6">
        <v>16000</v>
      </c>
      <c r="E108" s="17" t="str">
        <f>IF(C108="ประธาน","1",IF(C108="กรรมการ","0.5",IF(C108="เลขานุการ","0.5")))</f>
        <v>0.5</v>
      </c>
    </row>
    <row r="109" spans="1:5" s="26" customFormat="1" ht="21">
      <c r="A109" s="5" t="s">
        <v>270</v>
      </c>
      <c r="B109" s="20" t="s">
        <v>274</v>
      </c>
      <c r="C109" s="5" t="s">
        <v>45</v>
      </c>
      <c r="D109" s="6">
        <v>16000</v>
      </c>
      <c r="E109" s="17" t="str">
        <f>IF(C109="ประธาน","1",IF(C109="กรรมการ","0.5",IF(C109="เลขานุการ","0.5")))</f>
        <v>0.5</v>
      </c>
    </row>
    <row r="110" spans="1:5" s="26" customFormat="1" ht="42">
      <c r="A110" s="73" t="s">
        <v>333</v>
      </c>
      <c r="B110" s="57" t="s">
        <v>361</v>
      </c>
      <c r="C110" s="21" t="s">
        <v>45</v>
      </c>
      <c r="D110" s="22">
        <v>5630.34</v>
      </c>
      <c r="E110" s="49" t="str">
        <f>IF(C110="ประธาน","1",IF(C110="กรรมการ","0.5",IF(C110="เลขานุการ","0.5")))</f>
        <v>0.5</v>
      </c>
    </row>
    <row r="111" spans="1:5" s="26" customFormat="1" ht="22.5" customHeight="1">
      <c r="A111" s="69"/>
      <c r="B111" s="20"/>
      <c r="C111" s="5"/>
      <c r="D111" s="6"/>
      <c r="E111" s="17" t="b">
        <f>IF(C111="ประธาน","1",IF(C111="กรรมการ","0.5",IF(C111="เลขานุการ","0.5")))</f>
        <v>0</v>
      </c>
    </row>
    <row r="112" spans="1:5" s="26" customFormat="1" ht="21">
      <c r="A112" s="60"/>
      <c r="B112" s="61"/>
      <c r="C112" s="60"/>
      <c r="D112" s="118" t="s">
        <v>81</v>
      </c>
      <c r="E112" s="117">
        <f>E108+E109+E110+E111</f>
        <v>1.5</v>
      </c>
    </row>
    <row r="113" spans="1:5" s="26" customFormat="1" ht="21">
      <c r="A113" s="60"/>
      <c r="B113" s="61"/>
      <c r="C113" s="60"/>
      <c r="D113" s="62"/>
      <c r="E113" s="56"/>
    </row>
    <row r="114" spans="1:5" s="26" customFormat="1" ht="21">
      <c r="A114" s="297" t="s">
        <v>56</v>
      </c>
      <c r="B114" s="312"/>
      <c r="C114" s="312"/>
      <c r="D114" s="312"/>
      <c r="E114" s="313"/>
    </row>
    <row r="115" spans="1:5" s="26" customFormat="1" ht="63">
      <c r="A115" s="21" t="s">
        <v>0</v>
      </c>
      <c r="B115" s="21" t="s">
        <v>1</v>
      </c>
      <c r="C115" s="21" t="s">
        <v>2</v>
      </c>
      <c r="D115" s="22" t="s">
        <v>6</v>
      </c>
      <c r="E115" s="23" t="s">
        <v>53</v>
      </c>
    </row>
    <row r="116" spans="1:5" ht="21">
      <c r="A116" s="5"/>
      <c r="B116" s="25"/>
      <c r="C116" s="5"/>
      <c r="D116" s="38"/>
      <c r="E116" s="17" t="b">
        <f>IF(C116="ประธาน","2",IF(C116="กรรมการ","1",IF(C116="เลขานุการ","1")))</f>
        <v>0</v>
      </c>
    </row>
    <row r="117" spans="1:5" s="26" customFormat="1" ht="21">
      <c r="A117" s="69"/>
      <c r="B117" s="25"/>
      <c r="C117" s="5"/>
      <c r="D117" s="6"/>
      <c r="E117" s="17" t="b">
        <f>IF(C117="ประธาน","2",IF(C117="กรรมการ","1",IF(C117="เลขานุการ","1")))</f>
        <v>0</v>
      </c>
    </row>
    <row r="118" spans="1:5" s="26" customFormat="1" ht="21">
      <c r="A118" s="8"/>
      <c r="B118" s="28"/>
      <c r="C118" s="8"/>
      <c r="D118" s="105" t="s">
        <v>81</v>
      </c>
      <c r="E118" s="80">
        <f>E116+E117</f>
        <v>0</v>
      </c>
    </row>
    <row r="119" spans="1:5" s="26" customFormat="1" ht="21">
      <c r="A119" s="8"/>
      <c r="B119" s="28"/>
      <c r="C119" s="8"/>
      <c r="D119" s="123"/>
      <c r="E119" s="122"/>
    </row>
    <row r="120" spans="1:5" s="26" customFormat="1" ht="21">
      <c r="A120" s="8"/>
      <c r="B120" s="28"/>
      <c r="C120" s="8"/>
      <c r="D120" s="123"/>
      <c r="E120" s="122"/>
    </row>
    <row r="121" spans="1:5" s="26" customFormat="1" ht="21">
      <c r="A121" s="291" t="s">
        <v>55</v>
      </c>
      <c r="B121" s="292"/>
      <c r="C121" s="292"/>
      <c r="D121" s="292"/>
      <c r="E121" s="293"/>
    </row>
    <row r="122" spans="1:5" s="26" customFormat="1" ht="63">
      <c r="A122" s="21" t="s">
        <v>0</v>
      </c>
      <c r="B122" s="21" t="s">
        <v>1</v>
      </c>
      <c r="C122" s="21" t="s">
        <v>2</v>
      </c>
      <c r="D122" s="22" t="s">
        <v>6</v>
      </c>
      <c r="E122" s="23" t="s">
        <v>53</v>
      </c>
    </row>
    <row r="123" spans="1:5" s="26" customFormat="1" ht="21">
      <c r="A123" s="5"/>
      <c r="B123" s="25"/>
      <c r="C123" s="5"/>
      <c r="D123" s="19"/>
      <c r="E123" s="17" t="b">
        <f>IF(C123="ประธาน","3",IF(C123="กรรมการ","1.5",IF(C123="เลขานุการ","1.5")))</f>
        <v>0</v>
      </c>
    </row>
    <row r="124" spans="1:5" s="26" customFormat="1" ht="21">
      <c r="A124" s="5"/>
      <c r="B124" s="25"/>
      <c r="C124" s="5"/>
      <c r="D124" s="6"/>
      <c r="E124" s="17" t="b">
        <f>IF(C124="ประธาน","3",IF(C124="กรรมการ","1.5",IF(C124="เลขานุการ","1.5")))</f>
        <v>0</v>
      </c>
    </row>
    <row r="125" spans="1:5" s="3" customFormat="1" ht="21">
      <c r="A125" s="5"/>
      <c r="B125" s="25"/>
      <c r="C125" s="5"/>
      <c r="D125" s="6"/>
      <c r="E125" s="17" t="b">
        <f>IF(C125="ประธาน","3",IF(C125="กรรมการ","1.5",IF(C125="เลขานุการ","1.5")))</f>
        <v>0</v>
      </c>
    </row>
    <row r="126" spans="1:5" s="26" customFormat="1" ht="21">
      <c r="A126" s="28"/>
      <c r="B126" s="28"/>
      <c r="C126" s="8"/>
      <c r="D126" s="173" t="s">
        <v>81</v>
      </c>
      <c r="E126" s="172">
        <f>E123+E124+E125</f>
        <v>0</v>
      </c>
    </row>
    <row r="127" spans="1:5" s="26" customFormat="1" ht="21">
      <c r="A127" s="28"/>
      <c r="B127" s="28"/>
      <c r="C127" s="8"/>
      <c r="D127" s="124"/>
      <c r="E127" s="123"/>
    </row>
    <row r="128" spans="1:5" s="26" customFormat="1" ht="21">
      <c r="A128" s="28"/>
      <c r="B128" s="28"/>
      <c r="C128" s="8"/>
      <c r="D128" s="124"/>
      <c r="E128" s="123"/>
    </row>
    <row r="129" spans="1:5" s="26" customFormat="1" ht="26.25">
      <c r="A129" s="34" t="s">
        <v>16</v>
      </c>
      <c r="B129" s="28"/>
      <c r="C129" s="28"/>
      <c r="D129" s="28"/>
      <c r="E129" s="28"/>
    </row>
    <row r="130" spans="1:5" s="26" customFormat="1" ht="21">
      <c r="A130" s="294" t="s">
        <v>54</v>
      </c>
      <c r="B130" s="295"/>
      <c r="C130" s="295"/>
      <c r="D130" s="295"/>
      <c r="E130" s="296"/>
    </row>
    <row r="131" spans="1:5" s="26" customFormat="1" ht="63">
      <c r="A131" s="21" t="s">
        <v>0</v>
      </c>
      <c r="B131" s="21" t="s">
        <v>1</v>
      </c>
      <c r="C131" s="21" t="s">
        <v>2</v>
      </c>
      <c r="D131" s="22" t="s">
        <v>6</v>
      </c>
      <c r="E131" s="18" t="s">
        <v>53</v>
      </c>
    </row>
    <row r="132" spans="1:5" s="26" customFormat="1" ht="21">
      <c r="A132" s="69" t="s">
        <v>154</v>
      </c>
      <c r="B132" s="25" t="s">
        <v>160</v>
      </c>
      <c r="C132" s="5" t="s">
        <v>45</v>
      </c>
      <c r="D132" s="6">
        <v>1100</v>
      </c>
      <c r="E132" s="17" t="str">
        <f aca="true" t="shared" si="1" ref="E132:E140">IF(C132="ประธาน","1",IF(C132="กรรมการ","0.5",IF(C132="เลขานุการ","0.5")))</f>
        <v>0.5</v>
      </c>
    </row>
    <row r="133" spans="1:5" s="26" customFormat="1" ht="21">
      <c r="A133" s="69" t="s">
        <v>154</v>
      </c>
      <c r="B133" s="25" t="s">
        <v>160</v>
      </c>
      <c r="C133" s="5" t="s">
        <v>45</v>
      </c>
      <c r="D133" s="6">
        <v>1980</v>
      </c>
      <c r="E133" s="17" t="str">
        <f t="shared" si="1"/>
        <v>0.5</v>
      </c>
    </row>
    <row r="134" spans="1:5" s="26" customFormat="1" ht="21">
      <c r="A134" s="5" t="s">
        <v>154</v>
      </c>
      <c r="B134" s="25" t="s">
        <v>173</v>
      </c>
      <c r="C134" s="5" t="s">
        <v>45</v>
      </c>
      <c r="D134" s="19">
        <v>1540</v>
      </c>
      <c r="E134" s="17" t="str">
        <f t="shared" si="1"/>
        <v>0.5</v>
      </c>
    </row>
    <row r="135" spans="1:5" s="28" customFormat="1" ht="21">
      <c r="A135" s="5" t="s">
        <v>154</v>
      </c>
      <c r="B135" s="20" t="s">
        <v>174</v>
      </c>
      <c r="C135" s="5" t="s">
        <v>45</v>
      </c>
      <c r="D135" s="6">
        <v>3642</v>
      </c>
      <c r="E135" s="17" t="str">
        <f t="shared" si="1"/>
        <v>0.5</v>
      </c>
    </row>
    <row r="136" spans="1:5" s="28" customFormat="1" ht="21">
      <c r="A136" s="69" t="s">
        <v>179</v>
      </c>
      <c r="B136" s="25" t="s">
        <v>180</v>
      </c>
      <c r="C136" s="5" t="s">
        <v>45</v>
      </c>
      <c r="D136" s="133">
        <v>5000</v>
      </c>
      <c r="E136" s="17" t="str">
        <f t="shared" si="1"/>
        <v>0.5</v>
      </c>
    </row>
    <row r="137" spans="1:5" s="28" customFormat="1" ht="21">
      <c r="A137" s="69" t="s">
        <v>237</v>
      </c>
      <c r="B137" s="25" t="s">
        <v>238</v>
      </c>
      <c r="C137" s="5" t="s">
        <v>45</v>
      </c>
      <c r="D137" s="6">
        <v>64500</v>
      </c>
      <c r="E137" s="17" t="str">
        <f t="shared" si="1"/>
        <v>0.5</v>
      </c>
    </row>
    <row r="138" spans="1:5" s="28" customFormat="1" ht="21">
      <c r="A138" s="69" t="s">
        <v>293</v>
      </c>
      <c r="B138" s="25" t="s">
        <v>294</v>
      </c>
      <c r="C138" s="5" t="s">
        <v>45</v>
      </c>
      <c r="D138" s="6">
        <v>1320</v>
      </c>
      <c r="E138" s="17" t="str">
        <f t="shared" si="1"/>
        <v>0.5</v>
      </c>
    </row>
    <row r="139" spans="1:5" s="28" customFormat="1" ht="21">
      <c r="A139" s="69" t="s">
        <v>321</v>
      </c>
      <c r="B139" s="25" t="s">
        <v>160</v>
      </c>
      <c r="C139" s="5" t="s">
        <v>45</v>
      </c>
      <c r="D139" s="133">
        <v>8000</v>
      </c>
      <c r="E139" s="17" t="str">
        <f t="shared" si="1"/>
        <v>0.5</v>
      </c>
    </row>
    <row r="140" spans="1:5" s="28" customFormat="1" ht="21">
      <c r="A140" s="69"/>
      <c r="B140" s="25"/>
      <c r="C140" s="5"/>
      <c r="D140" s="133"/>
      <c r="E140" s="17" t="b">
        <f t="shared" si="1"/>
        <v>0</v>
      </c>
    </row>
    <row r="141" spans="1:5" s="28" customFormat="1" ht="21">
      <c r="A141" s="8"/>
      <c r="B141" s="13"/>
      <c r="C141" s="8"/>
      <c r="D141" s="86" t="s">
        <v>81</v>
      </c>
      <c r="E141" s="87">
        <f>E132+E133+E134+E135+E136+E137+E138+E139+E140</f>
        <v>4</v>
      </c>
    </row>
    <row r="142" spans="3:5" s="28" customFormat="1" ht="21">
      <c r="C142" s="8"/>
      <c r="D142" s="8"/>
      <c r="E142" s="10"/>
    </row>
    <row r="143" spans="1:5" s="26" customFormat="1" ht="21">
      <c r="A143" s="287" t="s">
        <v>56</v>
      </c>
      <c r="B143" s="288"/>
      <c r="C143" s="288"/>
      <c r="D143" s="288"/>
      <c r="E143" s="289"/>
    </row>
    <row r="144" spans="1:5" s="26" customFormat="1" ht="63">
      <c r="A144" s="21" t="s">
        <v>0</v>
      </c>
      <c r="B144" s="21" t="s">
        <v>1</v>
      </c>
      <c r="C144" s="21" t="s">
        <v>2</v>
      </c>
      <c r="D144" s="22" t="s">
        <v>6</v>
      </c>
      <c r="E144" s="23" t="s">
        <v>53</v>
      </c>
    </row>
    <row r="145" spans="1:5" s="26" customFormat="1" ht="21">
      <c r="A145" s="5"/>
      <c r="B145" s="25"/>
      <c r="C145" s="5"/>
      <c r="D145" s="19"/>
      <c r="E145" s="17" t="b">
        <f>IF(C145="ประธาน","2",IF(C145="กรรมการ","1",IF(C145="เลขานุการ","1")))</f>
        <v>0</v>
      </c>
    </row>
    <row r="146" spans="1:5" s="26" customFormat="1" ht="21">
      <c r="A146" s="5"/>
      <c r="B146" s="25"/>
      <c r="C146" s="5"/>
      <c r="D146" s="6"/>
      <c r="E146" s="17" t="b">
        <f>IF(C146="ประธาน","2",IF(C146="กรรมการ","1",IF(C146="เลขานุการ","1")))</f>
        <v>0</v>
      </c>
    </row>
    <row r="147" spans="1:5" s="26" customFormat="1" ht="21">
      <c r="A147" s="8"/>
      <c r="B147" s="28"/>
      <c r="C147" s="8"/>
      <c r="D147" s="105" t="s">
        <v>81</v>
      </c>
      <c r="E147" s="80">
        <f>E145+E146</f>
        <v>0</v>
      </c>
    </row>
    <row r="148" spans="1:5" s="28" customFormat="1" ht="21">
      <c r="A148" s="8"/>
      <c r="C148" s="8"/>
      <c r="D148" s="8"/>
      <c r="E148" s="10"/>
    </row>
    <row r="149" spans="1:5" s="26" customFormat="1" ht="21">
      <c r="A149" s="291" t="s">
        <v>55</v>
      </c>
      <c r="B149" s="292"/>
      <c r="C149" s="292"/>
      <c r="D149" s="292"/>
      <c r="E149" s="293"/>
    </row>
    <row r="150" spans="1:5" s="26" customFormat="1" ht="63">
      <c r="A150" s="21" t="s">
        <v>0</v>
      </c>
      <c r="B150" s="21" t="s">
        <v>1</v>
      </c>
      <c r="C150" s="21" t="s">
        <v>2</v>
      </c>
      <c r="D150" s="22" t="s">
        <v>6</v>
      </c>
      <c r="E150" s="23" t="s">
        <v>53</v>
      </c>
    </row>
    <row r="151" spans="1:5" s="26" customFormat="1" ht="21">
      <c r="A151" s="5"/>
      <c r="B151" s="25"/>
      <c r="C151" s="5"/>
      <c r="D151" s="19"/>
      <c r="E151" s="17" t="b">
        <f>IF(C151="ประธาน","3",IF(C151="กรรมการ","1.5",IF(C151="เลขานุการ","1.5")))</f>
        <v>0</v>
      </c>
    </row>
    <row r="152" spans="1:5" s="26" customFormat="1" ht="21">
      <c r="A152" s="5"/>
      <c r="B152" s="25"/>
      <c r="C152" s="5"/>
      <c r="D152" s="6"/>
      <c r="E152" s="17" t="b">
        <f>IF(C152="ประธาน","3",IF(C152="กรรมการ","1.5",IF(C152="เลขานุการ","1.5")))</f>
        <v>0</v>
      </c>
    </row>
    <row r="153" spans="1:5" s="26" customFormat="1" ht="21">
      <c r="A153" s="8"/>
      <c r="B153" s="28"/>
      <c r="C153" s="8"/>
      <c r="D153" s="172" t="s">
        <v>81</v>
      </c>
      <c r="E153" s="163">
        <f>E151+E152</f>
        <v>0</v>
      </c>
    </row>
    <row r="154" s="26" customFormat="1" ht="18.75" customHeight="1">
      <c r="A154" s="33" t="s">
        <v>17</v>
      </c>
    </row>
    <row r="155" spans="1:5" s="26" customFormat="1" ht="21">
      <c r="A155" s="294" t="s">
        <v>54</v>
      </c>
      <c r="B155" s="295"/>
      <c r="C155" s="295"/>
      <c r="D155" s="295"/>
      <c r="E155" s="296"/>
    </row>
    <row r="156" spans="1:5" s="26" customFormat="1" ht="63">
      <c r="A156" s="21" t="s">
        <v>0</v>
      </c>
      <c r="B156" s="21" t="s">
        <v>1</v>
      </c>
      <c r="C156" s="21" t="s">
        <v>2</v>
      </c>
      <c r="D156" s="22" t="s">
        <v>6</v>
      </c>
      <c r="E156" s="18" t="s">
        <v>53</v>
      </c>
    </row>
    <row r="157" spans="1:5" s="26" customFormat="1" ht="21">
      <c r="A157" s="135" t="s">
        <v>337</v>
      </c>
      <c r="B157" s="36" t="s">
        <v>65</v>
      </c>
      <c r="C157" s="37" t="s">
        <v>45</v>
      </c>
      <c r="D157" s="38">
        <v>8800</v>
      </c>
      <c r="E157" s="137" t="str">
        <f aca="true" t="shared" si="2" ref="E157:E186">IF(C157="ประธาน","1",IF(C157="กรรมการ","0.5",IF(C157="เลขานุการ","0.5")))</f>
        <v>0.5</v>
      </c>
    </row>
    <row r="158" spans="1:5" ht="21">
      <c r="A158" s="135" t="s">
        <v>337</v>
      </c>
      <c r="B158" s="36" t="s">
        <v>67</v>
      </c>
      <c r="C158" s="37" t="s">
        <v>45</v>
      </c>
      <c r="D158" s="38">
        <v>8800</v>
      </c>
      <c r="E158" s="39" t="str">
        <f t="shared" si="2"/>
        <v>0.5</v>
      </c>
    </row>
    <row r="159" spans="1:5" ht="21">
      <c r="A159" s="135" t="s">
        <v>337</v>
      </c>
      <c r="B159" s="36" t="s">
        <v>66</v>
      </c>
      <c r="C159" s="37" t="s">
        <v>45</v>
      </c>
      <c r="D159" s="38">
        <v>8800</v>
      </c>
      <c r="E159" s="140" t="str">
        <f t="shared" si="2"/>
        <v>0.5</v>
      </c>
    </row>
    <row r="160" spans="1:5" s="26" customFormat="1" ht="21">
      <c r="A160" s="135" t="s">
        <v>337</v>
      </c>
      <c r="B160" s="36" t="s">
        <v>68</v>
      </c>
      <c r="C160" s="37" t="s">
        <v>45</v>
      </c>
      <c r="D160" s="38">
        <v>9000</v>
      </c>
      <c r="E160" s="39" t="str">
        <f t="shared" si="2"/>
        <v>0.5</v>
      </c>
    </row>
    <row r="161" spans="1:5" s="26" customFormat="1" ht="21">
      <c r="A161" s="135" t="s">
        <v>337</v>
      </c>
      <c r="B161" s="36" t="s">
        <v>69</v>
      </c>
      <c r="C161" s="37" t="s">
        <v>45</v>
      </c>
      <c r="D161" s="38">
        <v>9200</v>
      </c>
      <c r="E161" s="39" t="str">
        <f t="shared" si="2"/>
        <v>0.5</v>
      </c>
    </row>
    <row r="162" spans="1:5" s="26" customFormat="1" ht="21">
      <c r="A162" s="135" t="s">
        <v>337</v>
      </c>
      <c r="B162" s="36" t="s">
        <v>90</v>
      </c>
      <c r="C162" s="37" t="s">
        <v>45</v>
      </c>
      <c r="D162" s="37" t="s">
        <v>89</v>
      </c>
      <c r="E162" s="39" t="str">
        <f t="shared" si="2"/>
        <v>0.5</v>
      </c>
    </row>
    <row r="163" spans="1:5" s="26" customFormat="1" ht="21">
      <c r="A163" s="135" t="s">
        <v>337</v>
      </c>
      <c r="B163" s="36" t="s">
        <v>72</v>
      </c>
      <c r="C163" s="37" t="s">
        <v>45</v>
      </c>
      <c r="D163" s="37" t="s">
        <v>365</v>
      </c>
      <c r="E163" s="39" t="str">
        <f>IF(C163="ประธาน","1",IF(C163="กรรมการ","0.5",IF(C163="เลขานุการ","0.5")))</f>
        <v>0.5</v>
      </c>
    </row>
    <row r="164" spans="1:5" s="26" customFormat="1" ht="21">
      <c r="A164" s="135" t="s">
        <v>337</v>
      </c>
      <c r="B164" s="36" t="s">
        <v>92</v>
      </c>
      <c r="C164" s="37" t="s">
        <v>45</v>
      </c>
      <c r="D164" s="37" t="s">
        <v>98</v>
      </c>
      <c r="E164" s="39" t="str">
        <f>IF(C164="ประธาน","1",IF(C164="กรรมการ","0.5",IF(C164="เลขานุการ","0.5")))</f>
        <v>0.5</v>
      </c>
    </row>
    <row r="165" spans="1:5" s="26" customFormat="1" ht="21">
      <c r="A165" s="135" t="s">
        <v>337</v>
      </c>
      <c r="B165" s="36" t="s">
        <v>93</v>
      </c>
      <c r="C165" s="37" t="s">
        <v>45</v>
      </c>
      <c r="D165" s="37" t="s">
        <v>89</v>
      </c>
      <c r="E165" s="39" t="str">
        <f>IF(C165="ประธาน","1",IF(C165="กรรมการ","0.5",IF(C165="เลขานุการ","0.5")))</f>
        <v>0.5</v>
      </c>
    </row>
    <row r="166" spans="1:5" s="26" customFormat="1" ht="21">
      <c r="A166" s="135" t="s">
        <v>366</v>
      </c>
      <c r="B166" s="36" t="s">
        <v>94</v>
      </c>
      <c r="C166" s="142" t="s">
        <v>45</v>
      </c>
      <c r="D166" s="143">
        <v>9800</v>
      </c>
      <c r="E166" s="140" t="str">
        <f t="shared" si="2"/>
        <v>0.5</v>
      </c>
    </row>
    <row r="167" spans="1:5" s="26" customFormat="1" ht="21">
      <c r="A167" s="135" t="s">
        <v>337</v>
      </c>
      <c r="B167" s="36" t="s">
        <v>367</v>
      </c>
      <c r="C167" s="142" t="s">
        <v>46</v>
      </c>
      <c r="D167" s="143">
        <v>8300</v>
      </c>
      <c r="E167" s="140" t="str">
        <f t="shared" si="2"/>
        <v>1</v>
      </c>
    </row>
    <row r="168" spans="1:5" s="26" customFormat="1" ht="42">
      <c r="A168" s="21" t="s">
        <v>154</v>
      </c>
      <c r="B168" s="57" t="s">
        <v>156</v>
      </c>
      <c r="C168" s="21" t="s">
        <v>45</v>
      </c>
      <c r="D168" s="21" t="s">
        <v>157</v>
      </c>
      <c r="E168" s="49" t="str">
        <f t="shared" si="2"/>
        <v>0.5</v>
      </c>
    </row>
    <row r="169" spans="1:5" s="26" customFormat="1" ht="21">
      <c r="A169" s="5" t="s">
        <v>154</v>
      </c>
      <c r="B169" s="25" t="s">
        <v>158</v>
      </c>
      <c r="C169" s="5" t="s">
        <v>45</v>
      </c>
      <c r="D169" s="5" t="s">
        <v>159</v>
      </c>
      <c r="E169" s="49" t="str">
        <f t="shared" si="2"/>
        <v>0.5</v>
      </c>
    </row>
    <row r="170" spans="1:5" s="26" customFormat="1" ht="21">
      <c r="A170" s="5" t="s">
        <v>163</v>
      </c>
      <c r="B170" s="25" t="s">
        <v>164</v>
      </c>
      <c r="C170" s="5" t="s">
        <v>46</v>
      </c>
      <c r="D170" s="5" t="s">
        <v>165</v>
      </c>
      <c r="E170" s="49" t="str">
        <f t="shared" si="2"/>
        <v>1</v>
      </c>
    </row>
    <row r="171" spans="1:5" s="26" customFormat="1" ht="21">
      <c r="A171" s="5" t="s">
        <v>163</v>
      </c>
      <c r="B171" s="25" t="s">
        <v>167</v>
      </c>
      <c r="C171" s="5" t="s">
        <v>45</v>
      </c>
      <c r="D171" s="5" t="s">
        <v>168</v>
      </c>
      <c r="E171" s="49" t="str">
        <f t="shared" si="2"/>
        <v>0.5</v>
      </c>
    </row>
    <row r="172" spans="1:5" s="26" customFormat="1" ht="21">
      <c r="A172" s="21" t="s">
        <v>186</v>
      </c>
      <c r="B172" s="59" t="s">
        <v>187</v>
      </c>
      <c r="C172" s="5" t="s">
        <v>45</v>
      </c>
      <c r="D172" s="5" t="s">
        <v>188</v>
      </c>
      <c r="E172" s="49" t="str">
        <f t="shared" si="2"/>
        <v>0.5</v>
      </c>
    </row>
    <row r="173" spans="1:5" s="26" customFormat="1" ht="21">
      <c r="A173" s="5" t="s">
        <v>194</v>
      </c>
      <c r="B173" s="25" t="s">
        <v>195</v>
      </c>
      <c r="C173" s="5" t="s">
        <v>45</v>
      </c>
      <c r="D173" s="5" t="s">
        <v>196</v>
      </c>
      <c r="E173" s="49" t="str">
        <f t="shared" si="2"/>
        <v>0.5</v>
      </c>
    </row>
    <row r="174" spans="1:5" s="26" customFormat="1" ht="21">
      <c r="A174" s="5" t="s">
        <v>194</v>
      </c>
      <c r="B174" s="25" t="s">
        <v>197</v>
      </c>
      <c r="C174" s="5" t="s">
        <v>45</v>
      </c>
      <c r="D174" s="5" t="s">
        <v>198</v>
      </c>
      <c r="E174" s="49" t="str">
        <f t="shared" si="2"/>
        <v>0.5</v>
      </c>
    </row>
    <row r="175" spans="1:5" s="26" customFormat="1" ht="21">
      <c r="A175" s="5" t="s">
        <v>194</v>
      </c>
      <c r="B175" s="25" t="s">
        <v>199</v>
      </c>
      <c r="C175" s="5" t="s">
        <v>45</v>
      </c>
      <c r="D175" s="5" t="s">
        <v>200</v>
      </c>
      <c r="E175" s="49" t="str">
        <f t="shared" si="2"/>
        <v>0.5</v>
      </c>
    </row>
    <row r="176" spans="1:5" s="26" customFormat="1" ht="21">
      <c r="A176" s="5" t="s">
        <v>191</v>
      </c>
      <c r="B176" s="25" t="s">
        <v>209</v>
      </c>
      <c r="C176" s="5" t="s">
        <v>45</v>
      </c>
      <c r="D176" s="5" t="s">
        <v>159</v>
      </c>
      <c r="E176" s="49" t="str">
        <f t="shared" si="2"/>
        <v>0.5</v>
      </c>
    </row>
    <row r="177" spans="1:5" s="26" customFormat="1" ht="21">
      <c r="A177" s="5" t="s">
        <v>194</v>
      </c>
      <c r="B177" s="25" t="s">
        <v>175</v>
      </c>
      <c r="C177" s="5" t="s">
        <v>45</v>
      </c>
      <c r="D177" s="5" t="s">
        <v>210</v>
      </c>
      <c r="E177" s="49" t="str">
        <f t="shared" si="2"/>
        <v>0.5</v>
      </c>
    </row>
    <row r="178" spans="1:5" s="26" customFormat="1" ht="21">
      <c r="A178" s="21" t="s">
        <v>227</v>
      </c>
      <c r="B178" s="59" t="s">
        <v>228</v>
      </c>
      <c r="C178" s="21" t="s">
        <v>46</v>
      </c>
      <c r="D178" s="5" t="s">
        <v>229</v>
      </c>
      <c r="E178" s="49" t="str">
        <f t="shared" si="2"/>
        <v>1</v>
      </c>
    </row>
    <row r="179" spans="1:5" s="26" customFormat="1" ht="21">
      <c r="A179" s="21" t="s">
        <v>241</v>
      </c>
      <c r="B179" s="59" t="s">
        <v>245</v>
      </c>
      <c r="C179" s="21" t="s">
        <v>46</v>
      </c>
      <c r="D179" s="5" t="s">
        <v>244</v>
      </c>
      <c r="E179" s="49" t="str">
        <f t="shared" si="2"/>
        <v>1</v>
      </c>
    </row>
    <row r="180" spans="1:5" s="26" customFormat="1" ht="21">
      <c r="A180" s="21" t="s">
        <v>237</v>
      </c>
      <c r="B180" s="59" t="s">
        <v>255</v>
      </c>
      <c r="C180" s="21" t="s">
        <v>46</v>
      </c>
      <c r="D180" s="5" t="s">
        <v>256</v>
      </c>
      <c r="E180" s="49" t="str">
        <f t="shared" si="2"/>
        <v>1</v>
      </c>
    </row>
    <row r="181" spans="1:5" s="26" customFormat="1" ht="21">
      <c r="A181" s="21" t="s">
        <v>263</v>
      </c>
      <c r="B181" s="59" t="s">
        <v>264</v>
      </c>
      <c r="C181" s="5" t="s">
        <v>45</v>
      </c>
      <c r="D181" s="6">
        <v>12800</v>
      </c>
      <c r="E181" s="49" t="str">
        <f t="shared" si="2"/>
        <v>0.5</v>
      </c>
    </row>
    <row r="182" spans="1:5" s="26" customFormat="1" ht="21">
      <c r="A182" s="21" t="s">
        <v>289</v>
      </c>
      <c r="B182" s="59" t="s">
        <v>290</v>
      </c>
      <c r="C182" s="21" t="s">
        <v>46</v>
      </c>
      <c r="D182" s="5" t="s">
        <v>291</v>
      </c>
      <c r="E182" s="49" t="str">
        <f t="shared" si="2"/>
        <v>1</v>
      </c>
    </row>
    <row r="183" spans="1:5" s="26" customFormat="1" ht="21">
      <c r="A183" s="21" t="s">
        <v>330</v>
      </c>
      <c r="B183" s="59" t="s">
        <v>331</v>
      </c>
      <c r="C183" s="21" t="s">
        <v>46</v>
      </c>
      <c r="D183" s="5" t="s">
        <v>332</v>
      </c>
      <c r="E183" s="49" t="str">
        <f t="shared" si="2"/>
        <v>1</v>
      </c>
    </row>
    <row r="184" spans="1:5" s="26" customFormat="1" ht="21">
      <c r="A184" s="21" t="s">
        <v>333</v>
      </c>
      <c r="B184" s="59" t="s">
        <v>331</v>
      </c>
      <c r="C184" s="21" t="s">
        <v>45</v>
      </c>
      <c r="D184" s="5" t="s">
        <v>334</v>
      </c>
      <c r="E184" s="49" t="str">
        <f t="shared" si="2"/>
        <v>0.5</v>
      </c>
    </row>
    <row r="185" spans="1:5" s="26" customFormat="1" ht="21">
      <c r="A185" s="5" t="s">
        <v>339</v>
      </c>
      <c r="B185" s="25" t="s">
        <v>370</v>
      </c>
      <c r="C185" s="5" t="s">
        <v>45</v>
      </c>
      <c r="D185" s="6">
        <v>60000</v>
      </c>
      <c r="E185" s="49" t="str">
        <f t="shared" si="2"/>
        <v>0.5</v>
      </c>
    </row>
    <row r="186" spans="1:5" s="26" customFormat="1" ht="21">
      <c r="A186" s="52"/>
      <c r="B186" s="93"/>
      <c r="C186" s="52"/>
      <c r="D186" s="6"/>
      <c r="E186" s="49" t="b">
        <f t="shared" si="2"/>
        <v>0</v>
      </c>
    </row>
    <row r="187" spans="1:5" s="26" customFormat="1" ht="21">
      <c r="A187" s="107"/>
      <c r="B187" s="106"/>
      <c r="C187" s="107"/>
      <c r="D187" s="120" t="s">
        <v>81</v>
      </c>
      <c r="E187" s="114">
        <f>E157+E158+E159+E160+E161+E162+E163+E164+E165+E166+E167+E168+E169+E170+E171+E172+E173+E174+E175+E176+E177+E178+E179+E180+E181+E182+E183+E184+E185+E186</f>
        <v>18</v>
      </c>
    </row>
    <row r="188" spans="1:5" s="26" customFormat="1" ht="21">
      <c r="A188" s="205"/>
      <c r="B188" s="206"/>
      <c r="C188" s="207"/>
      <c r="D188" s="204"/>
      <c r="E188" s="208"/>
    </row>
    <row r="189" spans="1:5" s="26" customFormat="1" ht="21">
      <c r="A189" s="287" t="s">
        <v>56</v>
      </c>
      <c r="B189" s="288"/>
      <c r="C189" s="288"/>
      <c r="D189" s="312"/>
      <c r="E189" s="313"/>
    </row>
    <row r="190" spans="1:5" s="26" customFormat="1" ht="63">
      <c r="A190" s="21" t="s">
        <v>0</v>
      </c>
      <c r="B190" s="21" t="s">
        <v>1</v>
      </c>
      <c r="C190" s="21" t="s">
        <v>2</v>
      </c>
      <c r="D190" s="22" t="s">
        <v>6</v>
      </c>
      <c r="E190" s="23" t="s">
        <v>53</v>
      </c>
    </row>
    <row r="191" spans="1:5" s="26" customFormat="1" ht="21">
      <c r="A191" s="252" t="s">
        <v>279</v>
      </c>
      <c r="B191" s="266" t="s">
        <v>383</v>
      </c>
      <c r="C191" s="252" t="s">
        <v>46</v>
      </c>
      <c r="D191" s="253"/>
      <c r="E191" s="254" t="str">
        <f>IF(C191="ประธาน","2",IF(C191="กรรมการ","1",IF(C191="เลขานุการ","1")))</f>
        <v>2</v>
      </c>
    </row>
    <row r="192" spans="1:5" s="26" customFormat="1" ht="37.5">
      <c r="A192" s="252" t="s">
        <v>384</v>
      </c>
      <c r="B192" s="270" t="s">
        <v>388</v>
      </c>
      <c r="C192" s="252" t="s">
        <v>45</v>
      </c>
      <c r="D192" s="271"/>
      <c r="E192" s="254" t="str">
        <f>IF(C192="ประธาน","2",IF(C192="กรรมการ","1",IF(C192="เลขานุการ","1")))</f>
        <v>1</v>
      </c>
    </row>
    <row r="193" spans="1:5" s="26" customFormat="1" ht="21">
      <c r="A193" s="252" t="s">
        <v>293</v>
      </c>
      <c r="B193" s="279" t="s">
        <v>393</v>
      </c>
      <c r="C193" s="252" t="s">
        <v>46</v>
      </c>
      <c r="D193" s="278"/>
      <c r="E193" s="254" t="str">
        <f>IF(C193="ประธาน","2",IF(C193="กรรมการ","1",IF(C193="เลขานุการ","1")))</f>
        <v>2</v>
      </c>
    </row>
    <row r="194" spans="1:5" s="26" customFormat="1" ht="21">
      <c r="A194" s="82"/>
      <c r="B194" s="277"/>
      <c r="C194" s="189"/>
      <c r="D194" s="84" t="s">
        <v>81</v>
      </c>
      <c r="E194" s="85">
        <f>E191+E192+E193</f>
        <v>5</v>
      </c>
    </row>
    <row r="195" spans="1:5" s="26" customFormat="1" ht="21">
      <c r="A195" s="60"/>
      <c r="B195" s="68"/>
      <c r="C195" s="60"/>
      <c r="D195" s="274"/>
      <c r="E195" s="275"/>
    </row>
    <row r="196" spans="1:5" s="26" customFormat="1" ht="21">
      <c r="A196" s="108"/>
      <c r="B196" s="109"/>
      <c r="C196" s="108"/>
      <c r="D196" s="232"/>
      <c r="E196" s="276"/>
    </row>
    <row r="197" spans="1:5" s="26" customFormat="1" ht="21">
      <c r="A197" s="291" t="s">
        <v>55</v>
      </c>
      <c r="B197" s="292"/>
      <c r="C197" s="292"/>
      <c r="D197" s="314"/>
      <c r="E197" s="315"/>
    </row>
    <row r="198" spans="1:5" s="26" customFormat="1" ht="63">
      <c r="A198" s="21" t="s">
        <v>0</v>
      </c>
      <c r="B198" s="21" t="s">
        <v>1</v>
      </c>
      <c r="C198" s="21" t="s">
        <v>2</v>
      </c>
      <c r="D198" s="22" t="s">
        <v>6</v>
      </c>
      <c r="E198" s="23" t="s">
        <v>53</v>
      </c>
    </row>
    <row r="199" spans="1:5" s="26" customFormat="1" ht="21">
      <c r="A199" s="5"/>
      <c r="B199" s="25"/>
      <c r="C199" s="5"/>
      <c r="D199" s="19"/>
      <c r="E199" s="17" t="b">
        <f>IF(C199="ประธาน","3",IF(C199="กรรมการ","1.5",IF(C199="เลขานุการ","1.5")))</f>
        <v>0</v>
      </c>
    </row>
    <row r="200" spans="4:5" ht="21">
      <c r="D200" s="173" t="s">
        <v>81</v>
      </c>
      <c r="E200" s="179"/>
    </row>
    <row r="202" spans="1:5" s="26" customFormat="1" ht="21">
      <c r="A202" s="28"/>
      <c r="B202" s="28"/>
      <c r="C202" s="28"/>
      <c r="D202" s="28"/>
      <c r="E202" s="30"/>
    </row>
    <row r="203" spans="1:5" s="26" customFormat="1" ht="21">
      <c r="A203" s="28"/>
      <c r="B203" s="28"/>
      <c r="C203" s="28"/>
      <c r="D203" s="28"/>
      <c r="E203" s="30"/>
    </row>
    <row r="204" spans="1:5" s="26" customFormat="1" ht="21">
      <c r="A204" s="28"/>
      <c r="B204" s="28"/>
      <c r="C204" s="28"/>
      <c r="D204" s="28"/>
      <c r="E204" s="30"/>
    </row>
    <row r="205" spans="1:5" s="26" customFormat="1" ht="21">
      <c r="A205" s="28"/>
      <c r="B205" s="28"/>
      <c r="C205" s="28"/>
      <c r="D205" s="28"/>
      <c r="E205" s="30"/>
    </row>
    <row r="206" spans="1:5" s="26" customFormat="1" ht="21">
      <c r="A206" s="28"/>
      <c r="B206" s="28"/>
      <c r="C206" s="28"/>
      <c r="D206" s="28"/>
      <c r="E206" s="30"/>
    </row>
    <row r="207" spans="1:5" s="26" customFormat="1" ht="21">
      <c r="A207" s="28"/>
      <c r="B207" s="28"/>
      <c r="C207" s="28"/>
      <c r="D207" s="28"/>
      <c r="E207" s="30"/>
    </row>
    <row r="208" spans="1:5" s="26" customFormat="1" ht="21">
      <c r="A208" s="28"/>
      <c r="B208" s="28"/>
      <c r="C208" s="28"/>
      <c r="D208" s="28"/>
      <c r="E208" s="30"/>
    </row>
    <row r="209" spans="1:5" s="26" customFormat="1" ht="21">
      <c r="A209" s="28"/>
      <c r="B209" s="28"/>
      <c r="C209" s="28"/>
      <c r="D209" s="28"/>
      <c r="E209" s="30"/>
    </row>
    <row r="210" spans="1:5" s="26" customFormat="1" ht="21">
      <c r="A210" s="28"/>
      <c r="B210" s="28"/>
      <c r="C210" s="28"/>
      <c r="D210" s="28"/>
      <c r="E210" s="30"/>
    </row>
    <row r="211" spans="1:5" s="26" customFormat="1" ht="26.25">
      <c r="A211" s="33" t="s">
        <v>44</v>
      </c>
      <c r="C211" s="3"/>
      <c r="D211" s="3"/>
      <c r="E211" s="3"/>
    </row>
    <row r="212" spans="1:5" s="26" customFormat="1" ht="21">
      <c r="A212" s="294" t="s">
        <v>54</v>
      </c>
      <c r="B212" s="295"/>
      <c r="C212" s="295"/>
      <c r="D212" s="295"/>
      <c r="E212" s="296"/>
    </row>
    <row r="213" spans="1:5" s="26" customFormat="1" ht="63">
      <c r="A213" s="21" t="s">
        <v>0</v>
      </c>
      <c r="B213" s="21" t="s">
        <v>1</v>
      </c>
      <c r="C213" s="21" t="s">
        <v>2</v>
      </c>
      <c r="D213" s="22" t="s">
        <v>6</v>
      </c>
      <c r="E213" s="18" t="s">
        <v>53</v>
      </c>
    </row>
    <row r="214" spans="1:5" s="28" customFormat="1" ht="21">
      <c r="A214" s="135" t="s">
        <v>337</v>
      </c>
      <c r="B214" s="36" t="s">
        <v>87</v>
      </c>
      <c r="C214" s="37" t="s">
        <v>45</v>
      </c>
      <c r="D214" s="38">
        <v>7700</v>
      </c>
      <c r="E214" s="39" t="str">
        <f aca="true" t="shared" si="3" ref="E214:E221">IF(C214="ประธาน","1",IF(C214="กรรมการ","0.5",IF(C214="เลขานุการ","0.5")))</f>
        <v>0.5</v>
      </c>
    </row>
    <row r="215" spans="1:5" ht="21">
      <c r="A215" s="135" t="s">
        <v>337</v>
      </c>
      <c r="B215" s="136" t="s">
        <v>78</v>
      </c>
      <c r="C215" s="37" t="s">
        <v>45</v>
      </c>
      <c r="D215" s="37" t="s">
        <v>79</v>
      </c>
      <c r="E215" s="137" t="str">
        <f t="shared" si="3"/>
        <v>0.5</v>
      </c>
    </row>
    <row r="216" spans="1:5" ht="21">
      <c r="A216" s="135" t="s">
        <v>337</v>
      </c>
      <c r="B216" s="136" t="s">
        <v>77</v>
      </c>
      <c r="C216" s="138" t="s">
        <v>45</v>
      </c>
      <c r="D216" s="139">
        <v>2046</v>
      </c>
      <c r="E216" s="137" t="str">
        <f t="shared" si="3"/>
        <v>0.5</v>
      </c>
    </row>
    <row r="217" spans="1:5" ht="21">
      <c r="A217" s="135" t="s">
        <v>337</v>
      </c>
      <c r="B217" s="36" t="s">
        <v>99</v>
      </c>
      <c r="C217" s="37" t="s">
        <v>45</v>
      </c>
      <c r="D217" s="37" t="s">
        <v>79</v>
      </c>
      <c r="E217" s="137" t="str">
        <f t="shared" si="3"/>
        <v>0.5</v>
      </c>
    </row>
    <row r="218" spans="1:5" ht="21">
      <c r="A218" s="135" t="s">
        <v>337</v>
      </c>
      <c r="B218" s="36" t="s">
        <v>100</v>
      </c>
      <c r="C218" s="37" t="s">
        <v>45</v>
      </c>
      <c r="D218" s="37" t="s">
        <v>79</v>
      </c>
      <c r="E218" s="137" t="str">
        <f t="shared" si="3"/>
        <v>0.5</v>
      </c>
    </row>
    <row r="219" spans="1:5" ht="42">
      <c r="A219" s="73" t="s">
        <v>181</v>
      </c>
      <c r="B219" s="57" t="s">
        <v>182</v>
      </c>
      <c r="C219" s="21" t="s">
        <v>45</v>
      </c>
      <c r="D219" s="22">
        <v>98000</v>
      </c>
      <c r="E219" s="137" t="str">
        <f t="shared" si="3"/>
        <v>0.5</v>
      </c>
    </row>
    <row r="220" spans="1:5" ht="42">
      <c r="A220" s="73" t="s">
        <v>357</v>
      </c>
      <c r="B220" s="66" t="s">
        <v>358</v>
      </c>
      <c r="C220" s="21" t="s">
        <v>45</v>
      </c>
      <c r="D220" s="21" t="s">
        <v>323</v>
      </c>
      <c r="E220" s="137" t="str">
        <f t="shared" si="3"/>
        <v>0.5</v>
      </c>
    </row>
    <row r="221" spans="1:5" ht="21">
      <c r="A221" s="73"/>
      <c r="B221" s="57"/>
      <c r="C221" s="21"/>
      <c r="D221" s="58"/>
      <c r="E221" s="137" t="b">
        <f t="shared" si="3"/>
        <v>0</v>
      </c>
    </row>
    <row r="222" spans="1:5" s="26" customFormat="1" ht="21">
      <c r="A222" s="71"/>
      <c r="B222" s="55"/>
      <c r="C222" s="71"/>
      <c r="D222" s="86" t="s">
        <v>81</v>
      </c>
      <c r="E222" s="87">
        <f>E214+E215+E216+E217+E218+E219+E220+E221</f>
        <v>3.5</v>
      </c>
    </row>
    <row r="223" spans="1:5" s="26" customFormat="1" ht="21">
      <c r="A223" s="47"/>
      <c r="B223" s="48"/>
      <c r="C223" s="47"/>
      <c r="D223" s="159"/>
      <c r="E223" s="160"/>
    </row>
    <row r="224" spans="1:5" s="26" customFormat="1" ht="21">
      <c r="A224" s="297" t="s">
        <v>56</v>
      </c>
      <c r="B224" s="312"/>
      <c r="C224" s="312"/>
      <c r="D224" s="312"/>
      <c r="E224" s="313"/>
    </row>
    <row r="225" spans="1:5" s="26" customFormat="1" ht="63">
      <c r="A225" s="21" t="s">
        <v>0</v>
      </c>
      <c r="B225" s="21" t="s">
        <v>1</v>
      </c>
      <c r="C225" s="21" t="s">
        <v>2</v>
      </c>
      <c r="D225" s="22" t="s">
        <v>6</v>
      </c>
      <c r="E225" s="23" t="s">
        <v>53</v>
      </c>
    </row>
    <row r="226" spans="1:5" s="26" customFormat="1" ht="21">
      <c r="A226" s="5"/>
      <c r="B226" s="251" t="s">
        <v>373</v>
      </c>
      <c r="C226" s="255" t="s">
        <v>45</v>
      </c>
      <c r="D226" s="256"/>
      <c r="E226" s="250" t="str">
        <f>IF(C226="ประธาน","2",IF(C226="กรรมการ","1",IF(C226="เลขานุการ","1")))</f>
        <v>1</v>
      </c>
    </row>
    <row r="227" spans="1:5" s="26" customFormat="1" ht="21">
      <c r="A227" s="21"/>
      <c r="B227" s="57"/>
      <c r="C227" s="21"/>
      <c r="D227" s="22"/>
      <c r="E227" s="49" t="b">
        <f>IF(C227="ประธาน","2",IF(C227="กรรมการ","1",IF(C227="เลขานุการ","1")))</f>
        <v>0</v>
      </c>
    </row>
    <row r="228" spans="1:5" s="26" customFormat="1" ht="21">
      <c r="A228" s="8"/>
      <c r="B228" s="28"/>
      <c r="C228" s="8"/>
      <c r="D228" s="105" t="s">
        <v>81</v>
      </c>
      <c r="E228" s="80">
        <f>E226+E227</f>
        <v>1</v>
      </c>
    </row>
    <row r="229" spans="1:5" s="26" customFormat="1" ht="21">
      <c r="A229" s="8"/>
      <c r="B229" s="28"/>
      <c r="C229" s="8"/>
      <c r="D229" s="123"/>
      <c r="E229" s="122"/>
    </row>
    <row r="230" spans="1:5" s="26" customFormat="1" ht="21">
      <c r="A230" s="8"/>
      <c r="B230" s="28"/>
      <c r="C230" s="8"/>
      <c r="D230" s="123"/>
      <c r="E230" s="122"/>
    </row>
    <row r="231" spans="1:5" s="26" customFormat="1" ht="21">
      <c r="A231" s="8"/>
      <c r="B231" s="28"/>
      <c r="C231" s="8"/>
      <c r="D231" s="123"/>
      <c r="E231" s="122"/>
    </row>
    <row r="232" spans="1:5" s="26" customFormat="1" ht="21.75" customHeight="1">
      <c r="A232" s="8"/>
      <c r="B232" s="28"/>
      <c r="C232" s="8"/>
      <c r="D232" s="123"/>
      <c r="E232" s="122"/>
    </row>
    <row r="233" spans="1:5" s="26" customFormat="1" ht="21.75" customHeight="1">
      <c r="A233" s="8"/>
      <c r="B233" s="28"/>
      <c r="C233" s="8"/>
      <c r="D233" s="123"/>
      <c r="E233" s="122"/>
    </row>
    <row r="234" spans="1:5" s="26" customFormat="1" ht="21">
      <c r="A234" s="291" t="s">
        <v>55</v>
      </c>
      <c r="B234" s="292"/>
      <c r="C234" s="292"/>
      <c r="D234" s="292"/>
      <c r="E234" s="293"/>
    </row>
    <row r="235" spans="1:5" s="26" customFormat="1" ht="63">
      <c r="A235" s="21" t="s">
        <v>0</v>
      </c>
      <c r="B235" s="21" t="s">
        <v>1</v>
      </c>
      <c r="C235" s="21" t="s">
        <v>2</v>
      </c>
      <c r="D235" s="22" t="s">
        <v>6</v>
      </c>
      <c r="E235" s="23" t="s">
        <v>53</v>
      </c>
    </row>
    <row r="236" spans="1:5" s="26" customFormat="1" ht="20.25" customHeight="1">
      <c r="A236" s="5"/>
      <c r="B236" s="25"/>
      <c r="C236" s="5"/>
      <c r="D236" s="19"/>
      <c r="E236" s="17" t="b">
        <f>IF(C236="ประธาน","3",IF(C236="กรรมการ","1.5",IF(C236="เลขานุการ","1.5")))</f>
        <v>0</v>
      </c>
    </row>
    <row r="237" spans="4:5" ht="21">
      <c r="D237" s="173" t="s">
        <v>81</v>
      </c>
      <c r="E237" s="238" t="b">
        <f>E236</f>
        <v>0</v>
      </c>
    </row>
    <row r="238" spans="4:5" ht="21">
      <c r="D238" s="237"/>
      <c r="E238" s="284"/>
    </row>
    <row r="239" spans="4:5" ht="21">
      <c r="D239" s="237"/>
      <c r="E239" s="284"/>
    </row>
    <row r="240" spans="4:5" ht="21">
      <c r="D240" s="237"/>
      <c r="E240" s="284"/>
    </row>
    <row r="241" spans="4:5" ht="21">
      <c r="D241" s="237"/>
      <c r="E241" s="284"/>
    </row>
    <row r="242" spans="4:5" ht="21">
      <c r="D242" s="237"/>
      <c r="E242" s="284"/>
    </row>
    <row r="243" spans="4:5" ht="21">
      <c r="D243" s="237"/>
      <c r="E243" s="284"/>
    </row>
    <row r="244" spans="4:5" ht="21">
      <c r="D244" s="237"/>
      <c r="E244" s="284"/>
    </row>
    <row r="245" spans="4:5" ht="21">
      <c r="D245" s="237"/>
      <c r="E245" s="284"/>
    </row>
    <row r="246" spans="4:5" ht="21">
      <c r="D246" s="237"/>
      <c r="E246" s="284"/>
    </row>
    <row r="247" spans="4:5" ht="21">
      <c r="D247" s="237"/>
      <c r="E247" s="284"/>
    </row>
    <row r="248" spans="4:5" ht="21">
      <c r="D248" s="237"/>
      <c r="E248" s="284"/>
    </row>
    <row r="249" spans="4:5" ht="21">
      <c r="D249" s="237"/>
      <c r="E249" s="284"/>
    </row>
    <row r="250" spans="4:5" ht="21">
      <c r="D250" s="237"/>
      <c r="E250" s="284"/>
    </row>
    <row r="251" spans="4:5" ht="21">
      <c r="D251" s="237"/>
      <c r="E251" s="284"/>
    </row>
    <row r="252" spans="4:5" ht="21">
      <c r="D252" s="237"/>
      <c r="E252" s="284"/>
    </row>
    <row r="253" spans="4:5" ht="21">
      <c r="D253" s="237"/>
      <c r="E253" s="284"/>
    </row>
    <row r="254" spans="4:5" ht="21">
      <c r="D254" s="237"/>
      <c r="E254" s="284"/>
    </row>
    <row r="255" spans="4:5" ht="21">
      <c r="D255" s="237"/>
      <c r="E255" s="284"/>
    </row>
    <row r="256" spans="4:5" ht="21">
      <c r="D256" s="237"/>
      <c r="E256" s="284"/>
    </row>
    <row r="257" spans="4:5" ht="21">
      <c r="D257" s="237"/>
      <c r="E257" s="284"/>
    </row>
    <row r="258" spans="4:5" ht="21">
      <c r="D258" s="237"/>
      <c r="E258" s="284"/>
    </row>
    <row r="259" spans="4:5" ht="21">
      <c r="D259" s="237"/>
      <c r="E259" s="284"/>
    </row>
    <row r="260" spans="4:5" ht="21">
      <c r="D260" s="237"/>
      <c r="E260" s="284"/>
    </row>
    <row r="261" spans="4:5" ht="21">
      <c r="D261" s="237"/>
      <c r="E261" s="284"/>
    </row>
    <row r="262" spans="4:5" ht="21">
      <c r="D262" s="237"/>
      <c r="E262" s="284"/>
    </row>
    <row r="263" spans="1:5" s="26" customFormat="1" ht="26.25">
      <c r="A263" s="33" t="s">
        <v>86</v>
      </c>
      <c r="C263" s="3"/>
      <c r="D263" s="3"/>
      <c r="E263" s="3"/>
    </row>
    <row r="264" spans="1:5" s="26" customFormat="1" ht="21">
      <c r="A264" s="294" t="s">
        <v>54</v>
      </c>
      <c r="B264" s="295"/>
      <c r="C264" s="295"/>
      <c r="D264" s="295"/>
      <c r="E264" s="296"/>
    </row>
    <row r="265" spans="1:5" s="26" customFormat="1" ht="63">
      <c r="A265" s="21" t="s">
        <v>0</v>
      </c>
      <c r="B265" s="21" t="s">
        <v>1</v>
      </c>
      <c r="C265" s="21" t="s">
        <v>2</v>
      </c>
      <c r="D265" s="22" t="s">
        <v>6</v>
      </c>
      <c r="E265" s="18" t="s">
        <v>53</v>
      </c>
    </row>
    <row r="266" spans="1:5" s="26" customFormat="1" ht="21">
      <c r="A266" s="21" t="s">
        <v>312</v>
      </c>
      <c r="B266" s="59" t="s">
        <v>317</v>
      </c>
      <c r="C266" s="21" t="s">
        <v>45</v>
      </c>
      <c r="D266" s="58">
        <v>800</v>
      </c>
      <c r="E266" s="49" t="str">
        <f>IF(C266="ประธาน","1",IF(C266="กรรมการ","0.5",IF(C266="เลขานุการ","0.5")))</f>
        <v>0.5</v>
      </c>
    </row>
    <row r="267" spans="1:5" s="26" customFormat="1" ht="21">
      <c r="A267" s="69"/>
      <c r="B267" s="25"/>
      <c r="C267" s="5"/>
      <c r="D267" s="6"/>
      <c r="E267" s="17" t="b">
        <f>IF(C267="ประธาน","1",IF(C267="กรรมการ","0.5",IF(C267="เลขานุการ","0.5")))</f>
        <v>0</v>
      </c>
    </row>
    <row r="268" spans="1:5" s="26" customFormat="1" ht="21">
      <c r="A268" s="71"/>
      <c r="B268" s="55"/>
      <c r="C268" s="71"/>
      <c r="D268" s="86" t="s">
        <v>81</v>
      </c>
      <c r="E268" s="113">
        <f>E266+E267</f>
        <v>0.5</v>
      </c>
    </row>
    <row r="269" spans="1:5" s="26" customFormat="1" ht="21">
      <c r="A269" s="47"/>
      <c r="B269" s="48"/>
      <c r="C269" s="47"/>
      <c r="D269" s="161"/>
      <c r="E269" s="162"/>
    </row>
    <row r="270" spans="1:5" s="26" customFormat="1" ht="21">
      <c r="A270" s="297" t="s">
        <v>56</v>
      </c>
      <c r="B270" s="312"/>
      <c r="C270" s="312"/>
      <c r="D270" s="312"/>
      <c r="E270" s="313"/>
    </row>
    <row r="271" spans="1:5" s="26" customFormat="1" ht="63">
      <c r="A271" s="21" t="s">
        <v>0</v>
      </c>
      <c r="B271" s="21" t="s">
        <v>1</v>
      </c>
      <c r="C271" s="21" t="s">
        <v>2</v>
      </c>
      <c r="D271" s="22" t="s">
        <v>6</v>
      </c>
      <c r="E271" s="23" t="s">
        <v>53</v>
      </c>
    </row>
    <row r="272" spans="1:5" s="26" customFormat="1" ht="21">
      <c r="A272" s="5"/>
      <c r="B272" s="25"/>
      <c r="C272" s="5"/>
      <c r="D272" s="19"/>
      <c r="E272" s="17" t="b">
        <f>IF(C272="ประธาน","2",IF(C272="กรรมการ","1",IF(C272="เลขานุการ","1")))</f>
        <v>0</v>
      </c>
    </row>
    <row r="273" spans="1:5" s="26" customFormat="1" ht="21">
      <c r="A273" s="8"/>
      <c r="B273" s="28"/>
      <c r="C273" s="8"/>
      <c r="D273" s="105" t="s">
        <v>81</v>
      </c>
      <c r="E273" s="80" t="b">
        <f>E272</f>
        <v>0</v>
      </c>
    </row>
    <row r="274" s="26" customFormat="1" ht="21">
      <c r="E274" s="27"/>
    </row>
    <row r="275" spans="1:5" s="26" customFormat="1" ht="21">
      <c r="A275" s="291" t="s">
        <v>55</v>
      </c>
      <c r="B275" s="292"/>
      <c r="C275" s="292"/>
      <c r="D275" s="292"/>
      <c r="E275" s="293"/>
    </row>
    <row r="276" spans="1:5" s="26" customFormat="1" ht="63">
      <c r="A276" s="21" t="s">
        <v>0</v>
      </c>
      <c r="B276" s="21" t="s">
        <v>1</v>
      </c>
      <c r="C276" s="21" t="s">
        <v>2</v>
      </c>
      <c r="D276" s="22" t="s">
        <v>6</v>
      </c>
      <c r="E276" s="23" t="s">
        <v>53</v>
      </c>
    </row>
    <row r="277" spans="1:5" s="26" customFormat="1" ht="21">
      <c r="A277" s="5"/>
      <c r="B277" s="25"/>
      <c r="C277" s="5"/>
      <c r="D277" s="19"/>
      <c r="E277" s="17" t="b">
        <f>IF(C277="ประธาน","3",IF(C277="กรรมการ","1.5",IF(C277="เลขานุการ","1.5")))</f>
        <v>0</v>
      </c>
    </row>
    <row r="278" spans="4:5" ht="21">
      <c r="D278" s="173" t="s">
        <v>81</v>
      </c>
      <c r="E278" s="179" t="b">
        <f>E277</f>
        <v>0</v>
      </c>
    </row>
    <row r="288" spans="1:5" ht="26.25">
      <c r="A288" s="33" t="s">
        <v>112</v>
      </c>
      <c r="B288" s="26"/>
      <c r="C288" s="3"/>
      <c r="D288" s="3"/>
      <c r="E288" s="3"/>
    </row>
    <row r="289" spans="1:5" ht="21">
      <c r="A289" s="294" t="s">
        <v>54</v>
      </c>
      <c r="B289" s="295"/>
      <c r="C289" s="295"/>
      <c r="D289" s="295"/>
      <c r="E289" s="296"/>
    </row>
    <row r="290" spans="1:5" ht="63">
      <c r="A290" s="21" t="s">
        <v>0</v>
      </c>
      <c r="B290" s="21" t="s">
        <v>1</v>
      </c>
      <c r="C290" s="21" t="s">
        <v>2</v>
      </c>
      <c r="D290" s="22" t="s">
        <v>6</v>
      </c>
      <c r="E290" s="18" t="s">
        <v>53</v>
      </c>
    </row>
    <row r="291" spans="1:5" ht="21">
      <c r="A291" s="21" t="s">
        <v>113</v>
      </c>
      <c r="B291" s="59" t="s">
        <v>114</v>
      </c>
      <c r="C291" s="21" t="s">
        <v>45</v>
      </c>
      <c r="D291" s="58">
        <v>7500</v>
      </c>
      <c r="E291" s="49" t="str">
        <f>IF(C291="ประธาน","1",IF(C291="กรรมการ","0.5",IF(C291="เลขานุการ","0.5")))</f>
        <v>0.5</v>
      </c>
    </row>
    <row r="292" spans="1:5" ht="21">
      <c r="A292" s="69"/>
      <c r="B292" s="25"/>
      <c r="C292" s="5"/>
      <c r="D292" s="6"/>
      <c r="E292" s="17" t="b">
        <f>IF(C292="ประธาน","1",IF(C292="กรรมการ","0.5",IF(C292="เลขานุการ","0.5")))</f>
        <v>0</v>
      </c>
    </row>
    <row r="293" spans="1:5" ht="21">
      <c r="A293" s="71"/>
      <c r="B293" s="55"/>
      <c r="C293" s="71"/>
      <c r="D293" s="86" t="s">
        <v>81</v>
      </c>
      <c r="E293" s="113">
        <f>E291+E292</f>
        <v>0.5</v>
      </c>
    </row>
    <row r="294" spans="1:5" ht="21">
      <c r="A294" s="47"/>
      <c r="B294" s="48"/>
      <c r="C294" s="47"/>
      <c r="D294" s="161"/>
      <c r="E294" s="162"/>
    </row>
    <row r="295" spans="1:5" ht="21">
      <c r="A295" s="297" t="s">
        <v>56</v>
      </c>
      <c r="B295" s="312"/>
      <c r="C295" s="312"/>
      <c r="D295" s="312"/>
      <c r="E295" s="313"/>
    </row>
    <row r="296" spans="1:5" ht="63">
      <c r="A296" s="21" t="s">
        <v>0</v>
      </c>
      <c r="B296" s="21" t="s">
        <v>1</v>
      </c>
      <c r="C296" s="21" t="s">
        <v>2</v>
      </c>
      <c r="D296" s="22" t="s">
        <v>6</v>
      </c>
      <c r="E296" s="23" t="s">
        <v>53</v>
      </c>
    </row>
    <row r="297" spans="1:5" ht="21">
      <c r="A297" s="5"/>
      <c r="B297" s="25"/>
      <c r="C297" s="5"/>
      <c r="D297" s="19"/>
      <c r="E297" s="17" t="b">
        <f>IF(C297="ประธาน","2",IF(C297="กรรมการ","1",IF(C297="เลขานุการ","1")))</f>
        <v>0</v>
      </c>
    </row>
    <row r="298" spans="1:5" ht="21">
      <c r="A298" s="8"/>
      <c r="B298" s="28"/>
      <c r="C298" s="8"/>
      <c r="D298" s="105" t="s">
        <v>81</v>
      </c>
      <c r="E298" s="80" t="b">
        <f>E297</f>
        <v>0</v>
      </c>
    </row>
    <row r="299" spans="1:5" ht="21">
      <c r="A299" s="26"/>
      <c r="B299" s="26"/>
      <c r="C299" s="26"/>
      <c r="D299" s="26"/>
      <c r="E299" s="27"/>
    </row>
    <row r="300" spans="1:5" ht="21">
      <c r="A300" s="291" t="s">
        <v>55</v>
      </c>
      <c r="B300" s="292"/>
      <c r="C300" s="292"/>
      <c r="D300" s="292"/>
      <c r="E300" s="293"/>
    </row>
    <row r="301" spans="1:5" ht="63">
      <c r="A301" s="21" t="s">
        <v>0</v>
      </c>
      <c r="B301" s="21" t="s">
        <v>1</v>
      </c>
      <c r="C301" s="21" t="s">
        <v>2</v>
      </c>
      <c r="D301" s="22" t="s">
        <v>6</v>
      </c>
      <c r="E301" s="23" t="s">
        <v>53</v>
      </c>
    </row>
    <row r="302" spans="1:5" ht="21">
      <c r="A302" s="5"/>
      <c r="B302" s="25"/>
      <c r="C302" s="5"/>
      <c r="D302" s="19"/>
      <c r="E302" s="17" t="b">
        <f>IF(C302="ประธาน","3",IF(C302="กรรมการ","1.5",IF(C302="เลขานุการ","1.5")))</f>
        <v>0</v>
      </c>
    </row>
    <row r="303" spans="4:5" ht="21">
      <c r="D303" s="173" t="s">
        <v>81</v>
      </c>
      <c r="E303" s="179" t="b">
        <f>E302</f>
        <v>0</v>
      </c>
    </row>
  </sheetData>
  <sheetProtection/>
  <mergeCells count="31">
    <mergeCell ref="A289:E289"/>
    <mergeCell ref="A295:E295"/>
    <mergeCell ref="A300:E300"/>
    <mergeCell ref="A264:E264"/>
    <mergeCell ref="A270:E270"/>
    <mergeCell ref="A275:E275"/>
    <mergeCell ref="A1:E1"/>
    <mergeCell ref="A2:E2"/>
    <mergeCell ref="A3:E3"/>
    <mergeCell ref="A7:E7"/>
    <mergeCell ref="A45:E45"/>
    <mergeCell ref="A106:E106"/>
    <mergeCell ref="A114:E114"/>
    <mergeCell ref="A121:E121"/>
    <mergeCell ref="A130:E130"/>
    <mergeCell ref="A4:E4"/>
    <mergeCell ref="A71:E71"/>
    <mergeCell ref="A77:E77"/>
    <mergeCell ref="A17:E17"/>
    <mergeCell ref="A23:E23"/>
    <mergeCell ref="A31:E31"/>
    <mergeCell ref="A40:E40"/>
    <mergeCell ref="A54:E54"/>
    <mergeCell ref="A212:E212"/>
    <mergeCell ref="A224:E224"/>
    <mergeCell ref="A234:E234"/>
    <mergeCell ref="A197:E197"/>
    <mergeCell ref="A143:E143"/>
    <mergeCell ref="A149:E149"/>
    <mergeCell ref="A155:E155"/>
    <mergeCell ref="A189:E189"/>
  </mergeCells>
  <conditionalFormatting sqref="E215:E221 E157:E158 E160:E165">
    <cfRule type="cellIs" priority="16" dxfId="0" operator="lessThan" stopIfTrue="1">
      <formula>60</formula>
    </cfRule>
  </conditionalFormatting>
  <conditionalFormatting sqref="E226">
    <cfRule type="cellIs" priority="1" dxfId="0" operator="lessThan" stopIfTrue="1">
      <formula>60</formula>
    </cfRule>
  </conditionalFormatting>
  <printOptions/>
  <pageMargins left="0.8661417322834646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&amp;C&amp;P&amp;Rภาคมารดาฯ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9"/>
  <sheetViews>
    <sheetView zoomScale="120" zoomScaleNormal="120" zoomScalePageLayoutView="0" workbookViewId="0" topLeftCell="A370">
      <selection activeCell="A307" sqref="A307:IV308"/>
    </sheetView>
  </sheetViews>
  <sheetFormatPr defaultColWidth="9.140625" defaultRowHeight="12.75"/>
  <cols>
    <col min="1" max="1" width="10.421875" style="1" customWidth="1"/>
    <col min="2" max="2" width="47.00390625" style="1" customWidth="1"/>
    <col min="3" max="3" width="10.140625" style="1" customWidth="1"/>
    <col min="4" max="4" width="9.8515625" style="1" customWidth="1"/>
    <col min="5" max="5" width="10.7109375" style="2" customWidth="1"/>
    <col min="6" max="16384" width="9.140625" style="1" customWidth="1"/>
  </cols>
  <sheetData>
    <row r="1" spans="1:5" ht="21.75" customHeight="1">
      <c r="A1" s="285" t="s">
        <v>52</v>
      </c>
      <c r="B1" s="285"/>
      <c r="C1" s="285"/>
      <c r="D1" s="285"/>
      <c r="E1" s="285"/>
    </row>
    <row r="2" spans="1:5" ht="21">
      <c r="A2" s="290" t="s">
        <v>57</v>
      </c>
      <c r="B2" s="290"/>
      <c r="C2" s="290"/>
      <c r="D2" s="290"/>
      <c r="E2" s="290"/>
    </row>
    <row r="3" spans="1:5" ht="21">
      <c r="A3" s="286" t="s">
        <v>64</v>
      </c>
      <c r="B3" s="286"/>
      <c r="C3" s="286"/>
      <c r="D3" s="286"/>
      <c r="E3" s="286"/>
    </row>
    <row r="4" spans="1:5" ht="21">
      <c r="A4" s="286" t="s">
        <v>236</v>
      </c>
      <c r="B4" s="286"/>
      <c r="C4" s="286"/>
      <c r="D4" s="286"/>
      <c r="E4" s="286"/>
    </row>
    <row r="5" spans="1:5" s="3" customFormat="1" ht="26.25">
      <c r="A5" s="32" t="s">
        <v>21</v>
      </c>
      <c r="B5" s="1"/>
      <c r="C5" s="1"/>
      <c r="D5" s="1"/>
      <c r="E5" s="1"/>
    </row>
    <row r="6" spans="1:5" s="26" customFormat="1" ht="21">
      <c r="A6" s="294" t="s">
        <v>54</v>
      </c>
      <c r="B6" s="295"/>
      <c r="C6" s="295"/>
      <c r="D6" s="295"/>
      <c r="E6" s="296"/>
    </row>
    <row r="7" spans="1:5" s="26" customFormat="1" ht="63">
      <c r="A7" s="21" t="s">
        <v>0</v>
      </c>
      <c r="B7" s="21" t="s">
        <v>1</v>
      </c>
      <c r="C7" s="21" t="s">
        <v>2</v>
      </c>
      <c r="D7" s="22" t="s">
        <v>6</v>
      </c>
      <c r="E7" s="18" t="s">
        <v>53</v>
      </c>
    </row>
    <row r="8" spans="1:5" s="26" customFormat="1" ht="21">
      <c r="A8" s="135" t="s">
        <v>337</v>
      </c>
      <c r="B8" s="36" t="s">
        <v>65</v>
      </c>
      <c r="C8" s="37" t="s">
        <v>45</v>
      </c>
      <c r="D8" s="38">
        <v>8800</v>
      </c>
      <c r="E8" s="137" t="str">
        <f aca="true" t="shared" si="0" ref="E8:E13">IF(C8="ประธาน","1",IF(C8="กรรมการ","0.5",IF(C8="เลขานุการ","0.5")))</f>
        <v>0.5</v>
      </c>
    </row>
    <row r="9" spans="1:5" s="26" customFormat="1" ht="21">
      <c r="A9" s="135" t="s">
        <v>337</v>
      </c>
      <c r="B9" s="36" t="s">
        <v>67</v>
      </c>
      <c r="C9" s="37" t="s">
        <v>45</v>
      </c>
      <c r="D9" s="38">
        <v>8800</v>
      </c>
      <c r="E9" s="39" t="str">
        <f>IF(C9="ประธาน","1",IF(C9="กรรมการ","0.5",IF(C9="เลขานุการ","0.5")))</f>
        <v>0.5</v>
      </c>
    </row>
    <row r="10" spans="1:5" s="26" customFormat="1" ht="21">
      <c r="A10" s="135" t="s">
        <v>337</v>
      </c>
      <c r="B10" s="36" t="s">
        <v>66</v>
      </c>
      <c r="C10" s="37" t="s">
        <v>45</v>
      </c>
      <c r="D10" s="38">
        <v>8800</v>
      </c>
      <c r="E10" s="140" t="str">
        <f t="shared" si="0"/>
        <v>0.5</v>
      </c>
    </row>
    <row r="11" spans="1:5" s="26" customFormat="1" ht="21">
      <c r="A11" s="135" t="s">
        <v>337</v>
      </c>
      <c r="B11" s="36" t="s">
        <v>68</v>
      </c>
      <c r="C11" s="37" t="s">
        <v>45</v>
      </c>
      <c r="D11" s="38">
        <v>9000</v>
      </c>
      <c r="E11" s="39" t="str">
        <f t="shared" si="0"/>
        <v>0.5</v>
      </c>
    </row>
    <row r="12" spans="1:5" s="26" customFormat="1" ht="21">
      <c r="A12" s="135" t="s">
        <v>337</v>
      </c>
      <c r="B12" s="36" t="s">
        <v>69</v>
      </c>
      <c r="C12" s="37" t="s">
        <v>45</v>
      </c>
      <c r="D12" s="38">
        <v>8893</v>
      </c>
      <c r="E12" s="39" t="str">
        <f t="shared" si="0"/>
        <v>0.5</v>
      </c>
    </row>
    <row r="13" spans="1:5" s="26" customFormat="1" ht="21">
      <c r="A13" s="135" t="s">
        <v>337</v>
      </c>
      <c r="B13" s="36" t="s">
        <v>90</v>
      </c>
      <c r="C13" s="37" t="s">
        <v>45</v>
      </c>
      <c r="D13" s="37" t="s">
        <v>258</v>
      </c>
      <c r="E13" s="39" t="str">
        <f t="shared" si="0"/>
        <v>0.5</v>
      </c>
    </row>
    <row r="14" spans="1:5" s="26" customFormat="1" ht="21">
      <c r="A14" s="135" t="s">
        <v>337</v>
      </c>
      <c r="B14" s="36" t="s">
        <v>72</v>
      </c>
      <c r="C14" s="37" t="s">
        <v>45</v>
      </c>
      <c r="D14" s="37" t="s">
        <v>365</v>
      </c>
      <c r="E14" s="39" t="str">
        <f>IF(C14="ประธาน","1",IF(C14="กรรมการ","0.5",IF(C14="เลขานุการ","0.5")))</f>
        <v>0.5</v>
      </c>
    </row>
    <row r="15" spans="1:5" s="26" customFormat="1" ht="21">
      <c r="A15" s="135" t="s">
        <v>337</v>
      </c>
      <c r="B15" s="36" t="s">
        <v>92</v>
      </c>
      <c r="C15" s="37" t="s">
        <v>45</v>
      </c>
      <c r="D15" s="37" t="s">
        <v>98</v>
      </c>
      <c r="E15" s="39" t="str">
        <f>IF(C15="ประธาน","1",IF(C15="กรรมการ","0.5",IF(C15="เลขานุการ","0.5")))</f>
        <v>0.5</v>
      </c>
    </row>
    <row r="16" spans="1:5" s="26" customFormat="1" ht="21">
      <c r="A16" s="135" t="s">
        <v>337</v>
      </c>
      <c r="B16" s="36" t="s">
        <v>93</v>
      </c>
      <c r="C16" s="37" t="s">
        <v>45</v>
      </c>
      <c r="D16" s="37" t="s">
        <v>89</v>
      </c>
      <c r="E16" s="39" t="str">
        <f>IF(C16="ประธาน","1",IF(C16="กรรมการ","0.5",IF(C16="เลขานุการ","0.5")))</f>
        <v>0.5</v>
      </c>
    </row>
    <row r="17" spans="1:5" s="26" customFormat="1" ht="21">
      <c r="A17" s="135" t="s">
        <v>337</v>
      </c>
      <c r="B17" s="36" t="s">
        <v>94</v>
      </c>
      <c r="C17" s="142" t="s">
        <v>45</v>
      </c>
      <c r="D17" s="143">
        <v>9800</v>
      </c>
      <c r="E17" s="140" t="str">
        <f>IF(C17="ประธาน","1",IF(C17="กรรมการ","0.5",IF(C17="เลขานุการ","0.5")))</f>
        <v>0.5</v>
      </c>
    </row>
    <row r="18" spans="1:5" s="26" customFormat="1" ht="21">
      <c r="A18" s="73" t="s">
        <v>272</v>
      </c>
      <c r="B18" s="25" t="s">
        <v>295</v>
      </c>
      <c r="C18" s="21" t="s">
        <v>45</v>
      </c>
      <c r="D18" s="152">
        <v>2178</v>
      </c>
      <c r="E18" s="49" t="str">
        <f>IF(C18="ประธาน","1",IF(C18="กรรมการ","0.5",IF(C18="เลขานุการ","0.5")))</f>
        <v>0.5</v>
      </c>
    </row>
    <row r="19" spans="1:5" s="26" customFormat="1" ht="21">
      <c r="A19" s="73" t="s">
        <v>315</v>
      </c>
      <c r="B19" s="25" t="s">
        <v>316</v>
      </c>
      <c r="C19" s="21" t="s">
        <v>45</v>
      </c>
      <c r="D19" s="152">
        <v>1878</v>
      </c>
      <c r="E19" s="49" t="str">
        <f>IF(C19="ประธาน","1",IF(C19="กรรมการ","0.5",IF(C19="เลขานุการ","0.5")))</f>
        <v>0.5</v>
      </c>
    </row>
    <row r="20" spans="1:5" s="26" customFormat="1" ht="21">
      <c r="A20" s="73" t="s">
        <v>318</v>
      </c>
      <c r="B20" s="25" t="s">
        <v>202</v>
      </c>
      <c r="C20" s="21" t="s">
        <v>45</v>
      </c>
      <c r="D20" s="152">
        <v>6800</v>
      </c>
      <c r="E20" s="49" t="str">
        <f>IF(C20="ประธาน","1",IF(C20="กรรมการ","0.5",IF(C20="เลขานุการ","0.5")))</f>
        <v>0.5</v>
      </c>
    </row>
    <row r="21" spans="1:5" s="26" customFormat="1" ht="42">
      <c r="A21" s="73" t="s">
        <v>352</v>
      </c>
      <c r="B21" s="66" t="s">
        <v>353</v>
      </c>
      <c r="C21" s="21" t="s">
        <v>45</v>
      </c>
      <c r="D21" s="152">
        <v>5500</v>
      </c>
      <c r="E21" s="49" t="str">
        <f>IF(C21="ประธาน","1",IF(C21="กรรมการ","0.5",IF(C21="เลขานุการ","0.5")))</f>
        <v>0.5</v>
      </c>
    </row>
    <row r="22" spans="4:5" s="26" customFormat="1" ht="21">
      <c r="D22" s="141" t="s">
        <v>81</v>
      </c>
      <c r="E22" s="86">
        <f>E8+E9+E10+E11+E12+E13+E14+E15+E16+E17+E18+E19+E20+E21</f>
        <v>7</v>
      </c>
    </row>
    <row r="23" spans="4:5" s="26" customFormat="1" ht="21">
      <c r="D23" s="124"/>
      <c r="E23" s="170"/>
    </row>
    <row r="24" spans="1:5" s="26" customFormat="1" ht="21">
      <c r="A24" s="287" t="s">
        <v>56</v>
      </c>
      <c r="B24" s="288"/>
      <c r="C24" s="288"/>
      <c r="D24" s="288"/>
      <c r="E24" s="289"/>
    </row>
    <row r="25" spans="1:5" s="26" customFormat="1" ht="63">
      <c r="A25" s="21" t="s">
        <v>0</v>
      </c>
      <c r="B25" s="21" t="s">
        <v>1</v>
      </c>
      <c r="C25" s="21" t="s">
        <v>2</v>
      </c>
      <c r="D25" s="22" t="s">
        <v>6</v>
      </c>
      <c r="E25" s="23" t="s">
        <v>53</v>
      </c>
    </row>
    <row r="26" spans="1:5" s="3" customFormat="1" ht="42">
      <c r="A26" s="252" t="s">
        <v>217</v>
      </c>
      <c r="B26" s="251" t="s">
        <v>379</v>
      </c>
      <c r="C26" s="252" t="s">
        <v>45</v>
      </c>
      <c r="D26" s="253"/>
      <c r="E26" s="254" t="str">
        <f>IF(C26="ประธาน","2",IF(C26="กรรมการ","1",IF(C26="เลขานุการ","1")))</f>
        <v>1</v>
      </c>
    </row>
    <row r="27" spans="1:5" s="269" customFormat="1" ht="46.5" customHeight="1">
      <c r="A27" s="252" t="s">
        <v>384</v>
      </c>
      <c r="B27" s="270" t="s">
        <v>388</v>
      </c>
      <c r="C27" s="252" t="s">
        <v>46</v>
      </c>
      <c r="D27" s="253"/>
      <c r="E27" s="254" t="str">
        <f>IF(C27="ประธาน","2",IF(C27="กรรมการ","1",IF(C27="เลขานุการ","1")))</f>
        <v>2</v>
      </c>
    </row>
    <row r="28" spans="1:5" s="3" customFormat="1" ht="21">
      <c r="A28" s="154"/>
      <c r="B28" s="188"/>
      <c r="C28" s="8"/>
      <c r="D28" s="192" t="s">
        <v>81</v>
      </c>
      <c r="E28" s="193">
        <f>E26+E27</f>
        <v>3</v>
      </c>
    </row>
    <row r="29" s="26" customFormat="1" ht="21">
      <c r="E29" s="27"/>
    </row>
    <row r="30" spans="1:5" s="26" customFormat="1" ht="20.25" customHeight="1">
      <c r="A30" s="316" t="s">
        <v>55</v>
      </c>
      <c r="B30" s="317"/>
      <c r="C30" s="317"/>
      <c r="D30" s="317"/>
      <c r="E30" s="318"/>
    </row>
    <row r="31" spans="1:5" s="26" customFormat="1" ht="63">
      <c r="A31" s="21" t="s">
        <v>0</v>
      </c>
      <c r="B31" s="21" t="s">
        <v>1</v>
      </c>
      <c r="C31" s="21" t="s">
        <v>2</v>
      </c>
      <c r="D31" s="22" t="s">
        <v>6</v>
      </c>
      <c r="E31" s="23" t="s">
        <v>53</v>
      </c>
    </row>
    <row r="32" spans="1:5" s="26" customFormat="1" ht="21">
      <c r="A32" s="5"/>
      <c r="B32" s="25"/>
      <c r="C32" s="5"/>
      <c r="D32" s="19"/>
      <c r="E32" s="17" t="b">
        <f>IF(C32="ประธาน","3",IF(C32="กรรมการ","1.5",IF(C32="เลขานุการ","1.5")))</f>
        <v>0</v>
      </c>
    </row>
    <row r="33" spans="1:5" s="26" customFormat="1" ht="21">
      <c r="A33" s="5"/>
      <c r="B33" s="25"/>
      <c r="C33" s="5"/>
      <c r="D33" s="6"/>
      <c r="E33" s="17" t="b">
        <f>IF(C33="ประธาน","3",IF(C33="กรรมการ","1.5",IF(C33="เลขานุการ","1.5")))</f>
        <v>0</v>
      </c>
    </row>
    <row r="34" spans="1:5" s="3" customFormat="1" ht="21">
      <c r="A34" s="52"/>
      <c r="B34" s="93"/>
      <c r="C34" s="110"/>
      <c r="D34" s="172" t="s">
        <v>81</v>
      </c>
      <c r="E34" s="163" t="b">
        <f>IF(C34="ประธาน","3",IF(C34="กรรมการ","1.5",IF(C34="เลขานุการ","1.5")))</f>
        <v>0</v>
      </c>
    </row>
    <row r="35" spans="1:5" s="3" customFormat="1" ht="21">
      <c r="A35" s="8"/>
      <c r="B35" s="28"/>
      <c r="C35" s="8"/>
      <c r="D35" s="10"/>
      <c r="E35" s="31"/>
    </row>
    <row r="36" spans="1:5" s="3" customFormat="1" ht="21">
      <c r="A36" s="8"/>
      <c r="B36" s="28"/>
      <c r="C36" s="8"/>
      <c r="D36" s="10"/>
      <c r="E36" s="31"/>
    </row>
    <row r="37" spans="1:5" s="3" customFormat="1" ht="21">
      <c r="A37" s="8"/>
      <c r="B37" s="28"/>
      <c r="C37" s="8"/>
      <c r="D37" s="10"/>
      <c r="E37" s="31"/>
    </row>
    <row r="38" spans="1:5" s="3" customFormat="1" ht="21">
      <c r="A38" s="8"/>
      <c r="B38" s="28"/>
      <c r="C38" s="8"/>
      <c r="D38" s="10"/>
      <c r="E38" s="31"/>
    </row>
    <row r="39" spans="1:5" s="3" customFormat="1" ht="21">
      <c r="A39" s="8"/>
      <c r="B39" s="28"/>
      <c r="C39" s="8"/>
      <c r="D39" s="10"/>
      <c r="E39" s="31"/>
    </row>
    <row r="40" spans="1:5" s="3" customFormat="1" ht="21">
      <c r="A40" s="8"/>
      <c r="B40" s="28"/>
      <c r="C40" s="8"/>
      <c r="D40" s="10"/>
      <c r="E40" s="31"/>
    </row>
    <row r="41" spans="1:5" s="3" customFormat="1" ht="21">
      <c r="A41" s="8"/>
      <c r="B41" s="28"/>
      <c r="C41" s="8"/>
      <c r="D41" s="10"/>
      <c r="E41" s="31"/>
    </row>
    <row r="42" spans="1:5" s="3" customFormat="1" ht="21">
      <c r="A42" s="8"/>
      <c r="B42" s="28"/>
      <c r="C42" s="8"/>
      <c r="D42" s="10"/>
      <c r="E42" s="31"/>
    </row>
    <row r="43" spans="1:5" s="3" customFormat="1" ht="21">
      <c r="A43" s="8"/>
      <c r="B43" s="28"/>
      <c r="C43" s="8"/>
      <c r="D43" s="10"/>
      <c r="E43" s="31"/>
    </row>
    <row r="44" spans="1:5" s="3" customFormat="1" ht="21">
      <c r="A44" s="8"/>
      <c r="B44" s="28"/>
      <c r="C44" s="8"/>
      <c r="D44" s="10"/>
      <c r="E44" s="31"/>
    </row>
    <row r="45" spans="1:5" s="3" customFormat="1" ht="21">
      <c r="A45" s="8"/>
      <c r="B45" s="28"/>
      <c r="C45" s="8"/>
      <c r="D45" s="10"/>
      <c r="E45" s="31"/>
    </row>
    <row r="46" spans="1:5" s="3" customFormat="1" ht="21">
      <c r="A46" s="8"/>
      <c r="B46" s="28"/>
      <c r="C46" s="8"/>
      <c r="D46" s="10"/>
      <c r="E46" s="31"/>
    </row>
    <row r="47" spans="1:5" s="3" customFormat="1" ht="21">
      <c r="A47" s="8"/>
      <c r="B47" s="28"/>
      <c r="C47" s="8"/>
      <c r="D47" s="10"/>
      <c r="E47" s="31"/>
    </row>
    <row r="48" spans="1:5" s="3" customFormat="1" ht="21">
      <c r="A48" s="8"/>
      <c r="B48" s="28"/>
      <c r="C48" s="8"/>
      <c r="D48" s="10"/>
      <c r="E48" s="31"/>
    </row>
    <row r="49" spans="1:5" s="3" customFormat="1" ht="21">
      <c r="A49" s="8"/>
      <c r="B49" s="28"/>
      <c r="C49" s="8"/>
      <c r="D49" s="10"/>
      <c r="E49" s="31"/>
    </row>
    <row r="50" spans="1:5" s="3" customFormat="1" ht="21">
      <c r="A50" s="8"/>
      <c r="B50" s="28"/>
      <c r="C50" s="8"/>
      <c r="D50" s="10"/>
      <c r="E50" s="31"/>
    </row>
    <row r="51" spans="1:5" s="3" customFormat="1" ht="21">
      <c r="A51" s="8"/>
      <c r="B51" s="28"/>
      <c r="C51" s="8"/>
      <c r="D51" s="10"/>
      <c r="E51" s="31"/>
    </row>
    <row r="52" spans="1:5" s="3" customFormat="1" ht="21">
      <c r="A52" s="8"/>
      <c r="B52" s="28"/>
      <c r="C52" s="8"/>
      <c r="D52" s="10"/>
      <c r="E52" s="31"/>
    </row>
    <row r="53" spans="1:5" s="3" customFormat="1" ht="21">
      <c r="A53" s="8"/>
      <c r="B53" s="28"/>
      <c r="C53" s="8"/>
      <c r="D53" s="10"/>
      <c r="E53" s="31"/>
    </row>
    <row r="54" spans="1:5" s="3" customFormat="1" ht="21">
      <c r="A54" s="8"/>
      <c r="B54" s="28"/>
      <c r="C54" s="8"/>
      <c r="D54" s="10"/>
      <c r="E54" s="31"/>
    </row>
    <row r="55" spans="1:5" s="3" customFormat="1" ht="21">
      <c r="A55" s="8"/>
      <c r="B55" s="28"/>
      <c r="C55" s="8"/>
      <c r="D55" s="10"/>
      <c r="E55" s="31"/>
    </row>
    <row r="56" spans="1:5" s="3" customFormat="1" ht="21">
      <c r="A56" s="8"/>
      <c r="B56" s="28"/>
      <c r="C56" s="8"/>
      <c r="D56" s="10"/>
      <c r="E56" s="31"/>
    </row>
    <row r="57" spans="1:5" s="3" customFormat="1" ht="21">
      <c r="A57" s="8"/>
      <c r="B57" s="28"/>
      <c r="C57" s="8"/>
      <c r="D57" s="10"/>
      <c r="E57" s="31"/>
    </row>
    <row r="58" spans="1:5" s="28" customFormat="1" ht="26.25">
      <c r="A58" s="33" t="s">
        <v>19</v>
      </c>
      <c r="B58" s="26"/>
      <c r="C58" s="26"/>
      <c r="D58" s="26"/>
      <c r="E58" s="26"/>
    </row>
    <row r="59" spans="1:5" s="28" customFormat="1" ht="21">
      <c r="A59" s="294" t="s">
        <v>54</v>
      </c>
      <c r="B59" s="295"/>
      <c r="C59" s="295"/>
      <c r="D59" s="295"/>
      <c r="E59" s="296"/>
    </row>
    <row r="60" spans="1:5" s="28" customFormat="1" ht="63">
      <c r="A60" s="21" t="s">
        <v>0</v>
      </c>
      <c r="B60" s="21" t="s">
        <v>1</v>
      </c>
      <c r="C60" s="21" t="s">
        <v>2</v>
      </c>
      <c r="D60" s="22" t="s">
        <v>6</v>
      </c>
      <c r="E60" s="18" t="s">
        <v>53</v>
      </c>
    </row>
    <row r="61" spans="1:5" s="8" customFormat="1" ht="21">
      <c r="A61" s="147"/>
      <c r="B61" s="146"/>
      <c r="C61" s="147"/>
      <c r="D61" s="144"/>
      <c r="E61" s="151" t="b">
        <f>IF(C61="ประธาน","1",IF(C61="กรรมการ","0.5",IF(C61="เลขานุการ","0.5")))</f>
        <v>0</v>
      </c>
    </row>
    <row r="62" spans="1:5" s="8" customFormat="1" ht="21">
      <c r="A62" s="73"/>
      <c r="B62" s="59"/>
      <c r="C62" s="21"/>
      <c r="D62" s="22"/>
      <c r="E62" s="151" t="b">
        <f>IF(C62="ประธาน","1",IF(C62="กรรมการ","0.5",IF(C62="เลขานุการ","0.5")))</f>
        <v>0</v>
      </c>
    </row>
    <row r="63" spans="1:5" s="8" customFormat="1" ht="21">
      <c r="A63" s="74"/>
      <c r="B63" s="28"/>
      <c r="D63" s="86" t="s">
        <v>81</v>
      </c>
      <c r="E63" s="113">
        <f>E61+E62</f>
        <v>0</v>
      </c>
    </row>
    <row r="64" spans="3:5" s="28" customFormat="1" ht="21">
      <c r="C64" s="8"/>
      <c r="D64" s="8"/>
      <c r="E64" s="14"/>
    </row>
    <row r="65" spans="1:5" s="26" customFormat="1" ht="21">
      <c r="A65" s="287" t="s">
        <v>56</v>
      </c>
      <c r="B65" s="288"/>
      <c r="C65" s="288"/>
      <c r="D65" s="288"/>
      <c r="E65" s="289"/>
    </row>
    <row r="66" spans="1:5" s="26" customFormat="1" ht="63">
      <c r="A66" s="21" t="s">
        <v>0</v>
      </c>
      <c r="B66" s="21" t="s">
        <v>1</v>
      </c>
      <c r="C66" s="21" t="s">
        <v>2</v>
      </c>
      <c r="D66" s="22" t="s">
        <v>6</v>
      </c>
      <c r="E66" s="23" t="s">
        <v>53</v>
      </c>
    </row>
    <row r="67" spans="1:5" s="26" customFormat="1" ht="39">
      <c r="A67" s="252" t="s">
        <v>211</v>
      </c>
      <c r="B67" s="258" t="s">
        <v>378</v>
      </c>
      <c r="C67" s="259" t="s">
        <v>46</v>
      </c>
      <c r="D67" s="260"/>
      <c r="E67" s="254" t="str">
        <f>IF(C67="ประธาน","2",IF(C67="กรรมการ","1",IF(C67="เลขานุการ","1")))</f>
        <v>2</v>
      </c>
    </row>
    <row r="68" spans="1:5" s="26" customFormat="1" ht="42">
      <c r="A68" s="252" t="s">
        <v>217</v>
      </c>
      <c r="B68" s="251" t="s">
        <v>380</v>
      </c>
      <c r="C68" s="252" t="s">
        <v>46</v>
      </c>
      <c r="D68" s="253"/>
      <c r="E68" s="254" t="str">
        <f>IF(C68="ประธาน","2",IF(C68="กรรมการ","1",IF(C68="เลขานุการ","1")))</f>
        <v>2</v>
      </c>
    </row>
    <row r="69" spans="1:5" s="26" customFormat="1" ht="21">
      <c r="A69" s="21"/>
      <c r="B69" s="57"/>
      <c r="C69" s="21"/>
      <c r="D69" s="58"/>
      <c r="E69" s="49" t="b">
        <f>IF(C69="ประธาน","2",IF(C69="กรรมการ","1",IF(C69="เลขานุการ","1")))</f>
        <v>0</v>
      </c>
    </row>
    <row r="70" spans="1:5" s="26" customFormat="1" ht="25.5" customHeight="1">
      <c r="A70" s="21"/>
      <c r="B70" s="198"/>
      <c r="C70" s="21"/>
      <c r="D70" s="58"/>
      <c r="E70" s="49" t="b">
        <f>IF(C70="ประธาน","2",IF(C70="กรรมการ","1",IF(C70="เลขานุการ","1")))</f>
        <v>0</v>
      </c>
    </row>
    <row r="71" spans="1:5" s="26" customFormat="1" ht="21">
      <c r="A71" s="8"/>
      <c r="B71" s="28"/>
      <c r="C71" s="8"/>
      <c r="D71" s="190" t="s">
        <v>81</v>
      </c>
      <c r="E71" s="80">
        <f>E67+E68+E69+E70</f>
        <v>4</v>
      </c>
    </row>
    <row r="72" spans="1:5" s="26" customFormat="1" ht="21">
      <c r="A72" s="8"/>
      <c r="B72" s="28"/>
      <c r="C72" s="8"/>
      <c r="D72" s="8"/>
      <c r="E72" s="10"/>
    </row>
    <row r="73" spans="1:5" s="26" customFormat="1" ht="21">
      <c r="A73" s="291" t="s">
        <v>55</v>
      </c>
      <c r="B73" s="292"/>
      <c r="C73" s="292"/>
      <c r="D73" s="292"/>
      <c r="E73" s="293"/>
    </row>
    <row r="74" spans="1:5" s="26" customFormat="1" ht="63">
      <c r="A74" s="21" t="s">
        <v>0</v>
      </c>
      <c r="B74" s="21" t="s">
        <v>1</v>
      </c>
      <c r="C74" s="21" t="s">
        <v>2</v>
      </c>
      <c r="D74" s="22" t="s">
        <v>6</v>
      </c>
      <c r="E74" s="23" t="s">
        <v>53</v>
      </c>
    </row>
    <row r="75" spans="1:5" s="26" customFormat="1" ht="21">
      <c r="A75" s="5"/>
      <c r="B75" s="36"/>
      <c r="C75" s="5"/>
      <c r="D75" s="19"/>
      <c r="E75" s="17" t="b">
        <f>IF(C75="ประธาน","3",IF(C75="กรรมการ","1.5",IF(C75="เลขานุการ","1.5")))</f>
        <v>0</v>
      </c>
    </row>
    <row r="76" spans="1:5" s="26" customFormat="1" ht="21">
      <c r="A76" s="5"/>
      <c r="B76" s="25"/>
      <c r="C76" s="5"/>
      <c r="D76" s="6"/>
      <c r="E76" s="17" t="b">
        <f>IF(C76="ประธาน","3",IF(C76="กรรมการ","1.5",IF(C76="เลขานุการ","1.5")))</f>
        <v>0</v>
      </c>
    </row>
    <row r="77" spans="1:5" s="26" customFormat="1" ht="21">
      <c r="A77" s="52"/>
      <c r="B77" s="93"/>
      <c r="C77" s="110"/>
      <c r="D77" s="172" t="s">
        <v>81</v>
      </c>
      <c r="E77" s="163" t="b">
        <f>IF(C77="ประธาน","3",IF(C77="กรรมการ","1.5",IF(C77="เลขานุการ","1.5")))</f>
        <v>0</v>
      </c>
    </row>
    <row r="78" spans="1:5" s="26" customFormat="1" ht="21">
      <c r="A78" s="8"/>
      <c r="B78" s="28"/>
      <c r="C78" s="8"/>
      <c r="D78" s="8"/>
      <c r="E78" s="11"/>
    </row>
    <row r="79" spans="1:5" s="26" customFormat="1" ht="21">
      <c r="A79" s="8"/>
      <c r="B79" s="28"/>
      <c r="C79" s="8"/>
      <c r="D79" s="8"/>
      <c r="E79" s="11"/>
    </row>
    <row r="80" spans="1:5" s="26" customFormat="1" ht="21">
      <c r="A80" s="8"/>
      <c r="B80" s="28"/>
      <c r="C80" s="8"/>
      <c r="D80" s="8"/>
      <c r="E80" s="11"/>
    </row>
    <row r="81" s="26" customFormat="1" ht="26.25">
      <c r="A81" s="33" t="s">
        <v>22</v>
      </c>
    </row>
    <row r="82" spans="1:5" s="26" customFormat="1" ht="21">
      <c r="A82" s="294" t="s">
        <v>54</v>
      </c>
      <c r="B82" s="295"/>
      <c r="C82" s="295"/>
      <c r="D82" s="295"/>
      <c r="E82" s="296"/>
    </row>
    <row r="83" spans="1:5" s="26" customFormat="1" ht="63">
      <c r="A83" s="21" t="s">
        <v>0</v>
      </c>
      <c r="B83" s="21" t="s">
        <v>1</v>
      </c>
      <c r="C83" s="21" t="s">
        <v>2</v>
      </c>
      <c r="D83" s="22" t="s">
        <v>6</v>
      </c>
      <c r="E83" s="18" t="s">
        <v>53</v>
      </c>
    </row>
    <row r="84" spans="1:5" s="26" customFormat="1" ht="21">
      <c r="A84" s="21" t="s">
        <v>241</v>
      </c>
      <c r="B84" s="59" t="s">
        <v>245</v>
      </c>
      <c r="C84" s="21" t="s">
        <v>45</v>
      </c>
      <c r="D84" s="5" t="s">
        <v>244</v>
      </c>
      <c r="E84" s="17" t="str">
        <f>IF(C84="ประธาน","1",IF(C84="กรรมการ","0.5",IF(C84="เลขานุการ","0.5")))</f>
        <v>0.5</v>
      </c>
    </row>
    <row r="85" spans="1:5" s="26" customFormat="1" ht="21">
      <c r="A85" s="69" t="s">
        <v>327</v>
      </c>
      <c r="B85" s="25" t="s">
        <v>202</v>
      </c>
      <c r="C85" s="5" t="s">
        <v>45</v>
      </c>
      <c r="D85" s="6">
        <v>12000</v>
      </c>
      <c r="E85" s="17" t="str">
        <f>IF(C85="ประธาน","1",IF(C85="กรรมการ","0.5",IF(C85="เลขานุการ","0.5")))</f>
        <v>0.5</v>
      </c>
    </row>
    <row r="86" spans="1:5" s="26" customFormat="1" ht="21">
      <c r="A86" s="78"/>
      <c r="B86" s="51"/>
      <c r="C86" s="5"/>
      <c r="D86" s="19"/>
      <c r="E86" s="17" t="b">
        <f>IF(C86="ประธาน","1",IF(C86="กรรมการ","0.5",IF(C86="เลขานุการ","0.5")))</f>
        <v>0</v>
      </c>
    </row>
    <row r="87" spans="1:5" s="26" customFormat="1" ht="21">
      <c r="A87" s="78"/>
      <c r="B87" s="51"/>
      <c r="C87" s="5"/>
      <c r="D87" s="19"/>
      <c r="E87" s="17" t="b">
        <f>IF(C87="ประธาน","1",IF(C87="กรรมการ","0.5",IF(C87="เลขานุการ","0.5")))</f>
        <v>0</v>
      </c>
    </row>
    <row r="88" spans="1:5" s="26" customFormat="1" ht="21">
      <c r="A88" s="8"/>
      <c r="B88" s="28"/>
      <c r="C88" s="8"/>
      <c r="D88" s="95" t="s">
        <v>81</v>
      </c>
      <c r="E88" s="196">
        <f>E84+E85+E86+E87</f>
        <v>1</v>
      </c>
    </row>
    <row r="89" spans="1:5" s="26" customFormat="1" ht="21">
      <c r="A89" s="28"/>
      <c r="B89" s="28"/>
      <c r="C89" s="8"/>
      <c r="D89" s="8"/>
      <c r="E89" s="11"/>
    </row>
    <row r="90" spans="1:5" s="26" customFormat="1" ht="21">
      <c r="A90" s="287" t="s">
        <v>56</v>
      </c>
      <c r="B90" s="288"/>
      <c r="C90" s="288"/>
      <c r="D90" s="288"/>
      <c r="E90" s="289"/>
    </row>
    <row r="91" spans="1:5" s="26" customFormat="1" ht="63">
      <c r="A91" s="21" t="s">
        <v>0</v>
      </c>
      <c r="B91" s="21" t="s">
        <v>1</v>
      </c>
      <c r="C91" s="21" t="s">
        <v>2</v>
      </c>
      <c r="D91" s="22" t="s">
        <v>6</v>
      </c>
      <c r="E91" s="23" t="s">
        <v>53</v>
      </c>
    </row>
    <row r="92" spans="1:5" s="26" customFormat="1" ht="21">
      <c r="A92" s="5"/>
      <c r="B92" s="25"/>
      <c r="C92" s="5"/>
      <c r="D92" s="19"/>
      <c r="E92" s="17" t="b">
        <f>IF(C92="ประธาน","2",IF(C92="กรรมการ","1",IF(C92="เลขานุการ","1")))</f>
        <v>0</v>
      </c>
    </row>
    <row r="93" spans="1:5" s="26" customFormat="1" ht="21">
      <c r="A93" s="52"/>
      <c r="B93" s="93"/>
      <c r="C93" s="110"/>
      <c r="D93" s="105" t="s">
        <v>81</v>
      </c>
      <c r="E93" s="80" t="b">
        <f>E92</f>
        <v>0</v>
      </c>
    </row>
    <row r="94" spans="1:5" s="26" customFormat="1" ht="21">
      <c r="A94" s="28"/>
      <c r="B94" s="29"/>
      <c r="C94" s="11"/>
      <c r="D94" s="11"/>
      <c r="E94" s="11"/>
    </row>
    <row r="95" spans="1:5" s="26" customFormat="1" ht="21">
      <c r="A95" s="291" t="s">
        <v>55</v>
      </c>
      <c r="B95" s="292"/>
      <c r="C95" s="292"/>
      <c r="D95" s="292"/>
      <c r="E95" s="293"/>
    </row>
    <row r="96" spans="1:5" s="26" customFormat="1" ht="63">
      <c r="A96" s="21" t="s">
        <v>0</v>
      </c>
      <c r="B96" s="21" t="s">
        <v>1</v>
      </c>
      <c r="C96" s="21" t="s">
        <v>2</v>
      </c>
      <c r="D96" s="22" t="s">
        <v>6</v>
      </c>
      <c r="E96" s="23" t="s">
        <v>53</v>
      </c>
    </row>
    <row r="97" spans="1:5" s="26" customFormat="1" ht="21">
      <c r="A97" s="5"/>
      <c r="B97" s="25"/>
      <c r="C97" s="5"/>
      <c r="D97" s="19"/>
      <c r="E97" s="17" t="b">
        <f>IF(C97="ประธาน","3",IF(C97="กรรมการ","1.5",IF(C97="เลขานุการ","1.5")))</f>
        <v>0</v>
      </c>
    </row>
    <row r="98" spans="1:5" s="26" customFormat="1" ht="21">
      <c r="A98" s="5"/>
      <c r="B98" s="25"/>
      <c r="C98" s="5"/>
      <c r="D98" s="6"/>
      <c r="E98" s="17" t="b">
        <f>IF(C98="ประธาน","3",IF(C98="กรรมการ","1.5",IF(C98="เลขานุการ","1.5")))</f>
        <v>0</v>
      </c>
    </row>
    <row r="99" spans="1:5" s="3" customFormat="1" ht="20.25" customHeight="1">
      <c r="A99" s="52"/>
      <c r="B99" s="93"/>
      <c r="C99" s="110"/>
      <c r="D99" s="172" t="s">
        <v>81</v>
      </c>
      <c r="E99" s="163" t="b">
        <f>IF(C99="ประธาน","3",IF(C99="กรรมการ","1.5",IF(C99="เลขานุการ","1.5")))</f>
        <v>0</v>
      </c>
    </row>
    <row r="100" spans="1:5" s="3" customFormat="1" ht="25.5" customHeight="1">
      <c r="A100" s="8"/>
      <c r="B100" s="28"/>
      <c r="C100" s="8"/>
      <c r="D100" s="10"/>
      <c r="E100" s="31"/>
    </row>
    <row r="101" spans="1:5" s="3" customFormat="1" ht="25.5" customHeight="1">
      <c r="A101" s="8"/>
      <c r="B101" s="28"/>
      <c r="C101" s="8"/>
      <c r="D101" s="10"/>
      <c r="E101" s="31"/>
    </row>
    <row r="102" spans="1:5" s="3" customFormat="1" ht="25.5" customHeight="1">
      <c r="A102" s="8"/>
      <c r="B102" s="28"/>
      <c r="C102" s="8"/>
      <c r="D102" s="10"/>
      <c r="E102" s="31"/>
    </row>
    <row r="103" spans="1:5" s="3" customFormat="1" ht="25.5" customHeight="1">
      <c r="A103" s="8"/>
      <c r="B103" s="28"/>
      <c r="C103" s="8"/>
      <c r="D103" s="10"/>
      <c r="E103" s="31"/>
    </row>
    <row r="104" spans="1:5" s="3" customFormat="1" ht="25.5" customHeight="1">
      <c r="A104" s="8"/>
      <c r="B104" s="28"/>
      <c r="C104" s="8"/>
      <c r="D104" s="10"/>
      <c r="E104" s="31"/>
    </row>
    <row r="105" spans="1:5" s="28" customFormat="1" ht="26.25">
      <c r="A105" s="33" t="s">
        <v>23</v>
      </c>
      <c r="B105" s="26"/>
      <c r="C105" s="26"/>
      <c r="D105" s="26"/>
      <c r="E105" s="26"/>
    </row>
    <row r="106" spans="1:5" s="28" customFormat="1" ht="21">
      <c r="A106" s="294" t="s">
        <v>54</v>
      </c>
      <c r="B106" s="295"/>
      <c r="C106" s="295"/>
      <c r="D106" s="295"/>
      <c r="E106" s="296"/>
    </row>
    <row r="107" spans="1:5" s="28" customFormat="1" ht="63">
      <c r="A107" s="21" t="s">
        <v>0</v>
      </c>
      <c r="B107" s="21" t="s">
        <v>1</v>
      </c>
      <c r="C107" s="21" t="s">
        <v>2</v>
      </c>
      <c r="D107" s="22" t="s">
        <v>6</v>
      </c>
      <c r="E107" s="18" t="s">
        <v>53</v>
      </c>
    </row>
    <row r="108" spans="1:5" s="3" customFormat="1" ht="21">
      <c r="A108" s="5" t="s">
        <v>163</v>
      </c>
      <c r="B108" s="25" t="s">
        <v>164</v>
      </c>
      <c r="C108" s="5" t="s">
        <v>45</v>
      </c>
      <c r="D108" s="19">
        <v>22000</v>
      </c>
      <c r="E108" s="17" t="str">
        <f>IF(C108="ประธาน","1",IF(C108="กรรมการ","0.5",IF(C108="เลขานุการ","0.5")))</f>
        <v>0.5</v>
      </c>
    </row>
    <row r="109" spans="1:5" s="3" customFormat="1" ht="21">
      <c r="A109" s="21" t="s">
        <v>230</v>
      </c>
      <c r="B109" s="59" t="s">
        <v>231</v>
      </c>
      <c r="C109" s="5" t="s">
        <v>46</v>
      </c>
      <c r="D109" s="6">
        <v>30000</v>
      </c>
      <c r="E109" s="17" t="str">
        <f>IF(C109="ประธาน","1",IF(C109="กรรมการ","0.5",IF(C109="เลขานุการ","0.5")))</f>
        <v>1</v>
      </c>
    </row>
    <row r="110" spans="1:5" s="26" customFormat="1" ht="21">
      <c r="A110" s="69" t="s">
        <v>237</v>
      </c>
      <c r="B110" s="25" t="s">
        <v>238</v>
      </c>
      <c r="C110" s="5" t="s">
        <v>45</v>
      </c>
      <c r="D110" s="6">
        <v>64500</v>
      </c>
      <c r="E110" s="17" t="str">
        <f>IF(C110="ประธาน","1",IF(C110="กรรมการ","0.5",IF(C110="เลขานุการ","0.5")))</f>
        <v>0.5</v>
      </c>
    </row>
    <row r="111" spans="1:5" s="28" customFormat="1" ht="21">
      <c r="A111" s="69" t="s">
        <v>310</v>
      </c>
      <c r="B111" s="25" t="s">
        <v>202</v>
      </c>
      <c r="C111" s="5" t="s">
        <v>45</v>
      </c>
      <c r="D111" s="6">
        <v>18900</v>
      </c>
      <c r="E111" s="17" t="str">
        <f>IF(C111="ประธาน","1",IF(C111="กรรมการ","0.5",IF(C111="เลขานุการ","0.5")))</f>
        <v>0.5</v>
      </c>
    </row>
    <row r="112" spans="1:5" ht="21">
      <c r="A112" s="69"/>
      <c r="B112" s="25"/>
      <c r="C112" s="5"/>
      <c r="D112" s="6"/>
      <c r="E112" s="17" t="b">
        <f>IF(C112="ประธาน","1",IF(C112="กรรมการ","0.5",IF(C112="เลขานุการ","0.5")))</f>
        <v>0</v>
      </c>
    </row>
    <row r="113" spans="1:5" s="28" customFormat="1" ht="21">
      <c r="A113" s="8"/>
      <c r="B113" s="61"/>
      <c r="C113" s="8"/>
      <c r="D113" s="115" t="s">
        <v>81</v>
      </c>
      <c r="E113" s="87">
        <f>E108+E109+E110+E111+E112</f>
        <v>2.5</v>
      </c>
    </row>
    <row r="114" spans="1:5" s="26" customFormat="1" ht="21">
      <c r="A114" s="8"/>
      <c r="B114" s="28"/>
      <c r="C114" s="16"/>
      <c r="D114" s="8"/>
      <c r="E114" s="11"/>
    </row>
    <row r="115" spans="1:5" s="26" customFormat="1" ht="21">
      <c r="A115" s="287" t="s">
        <v>56</v>
      </c>
      <c r="B115" s="288"/>
      <c r="C115" s="288"/>
      <c r="D115" s="288"/>
      <c r="E115" s="289"/>
    </row>
    <row r="116" spans="1:5" s="26" customFormat="1" ht="63">
      <c r="A116" s="21" t="s">
        <v>0</v>
      </c>
      <c r="B116" s="21" t="s">
        <v>1</v>
      </c>
      <c r="C116" s="21" t="s">
        <v>2</v>
      </c>
      <c r="D116" s="22" t="s">
        <v>6</v>
      </c>
      <c r="E116" s="23" t="s">
        <v>53</v>
      </c>
    </row>
    <row r="117" spans="1:5" s="26" customFormat="1" ht="21">
      <c r="A117" s="5"/>
      <c r="B117" s="25"/>
      <c r="C117" s="5"/>
      <c r="D117" s="19"/>
      <c r="E117" s="17" t="b">
        <f>IF(C117="ประธาน","2",IF(C117="กรรมการ","1",IF(C117="เลขานุการ","1")))</f>
        <v>0</v>
      </c>
    </row>
    <row r="118" spans="1:5" s="26" customFormat="1" ht="21">
      <c r="A118" s="5"/>
      <c r="B118" s="182"/>
      <c r="C118" s="5"/>
      <c r="D118" s="19"/>
      <c r="E118" s="17" t="b">
        <f>IF(C118="ประธาน","2",IF(C118="กรรมการ","1",IF(C118="เลขานุการ","1")))</f>
        <v>0</v>
      </c>
    </row>
    <row r="119" spans="1:10" s="26" customFormat="1" ht="21">
      <c r="A119" s="8"/>
      <c r="B119" s="28"/>
      <c r="C119" s="8"/>
      <c r="D119" s="77" t="s">
        <v>81</v>
      </c>
      <c r="E119" s="80">
        <f>E117+E118</f>
        <v>0</v>
      </c>
      <c r="H119" s="8"/>
      <c r="I119" s="186"/>
      <c r="J119" s="8"/>
    </row>
    <row r="120" spans="1:10" s="26" customFormat="1" ht="21">
      <c r="A120" s="8"/>
      <c r="B120" s="28"/>
      <c r="C120" s="8"/>
      <c r="D120" s="224"/>
      <c r="E120" s="225"/>
      <c r="H120" s="8"/>
      <c r="I120" s="186"/>
      <c r="J120" s="8"/>
    </row>
    <row r="121" spans="1:5" s="26" customFormat="1" ht="21">
      <c r="A121" s="291" t="s">
        <v>55</v>
      </c>
      <c r="B121" s="292"/>
      <c r="C121" s="292"/>
      <c r="D121" s="292"/>
      <c r="E121" s="293"/>
    </row>
    <row r="122" spans="1:5" s="26" customFormat="1" ht="63">
      <c r="A122" s="21" t="s">
        <v>0</v>
      </c>
      <c r="B122" s="21" t="s">
        <v>1</v>
      </c>
      <c r="C122" s="21" t="s">
        <v>2</v>
      </c>
      <c r="D122" s="22" t="s">
        <v>6</v>
      </c>
      <c r="E122" s="23" t="s">
        <v>53</v>
      </c>
    </row>
    <row r="123" spans="1:5" s="26" customFormat="1" ht="21">
      <c r="A123" s="5"/>
      <c r="B123" s="25"/>
      <c r="C123" s="5"/>
      <c r="D123" s="19"/>
      <c r="E123" s="17" t="b">
        <f>IF(C123="ประธาน","3",IF(C123="กรรมการ","1.5",IF(C123="เลขานุการ","1.5")))</f>
        <v>0</v>
      </c>
    </row>
    <row r="124" spans="1:5" s="26" customFormat="1" ht="21">
      <c r="A124" s="52"/>
      <c r="B124" s="93"/>
      <c r="C124" s="110"/>
      <c r="D124" s="105" t="s">
        <v>81</v>
      </c>
      <c r="E124" s="80" t="b">
        <f>IF(C124="ประธาน","3",IF(C124="กรรมการ","1.5",IF(C124="เลขานุการ","1.5")))</f>
        <v>0</v>
      </c>
    </row>
    <row r="125" spans="1:5" s="26" customFormat="1" ht="21">
      <c r="A125" s="8"/>
      <c r="B125" s="28"/>
      <c r="C125" s="8"/>
      <c r="D125" s="234"/>
      <c r="E125" s="235"/>
    </row>
    <row r="126" spans="1:5" s="26" customFormat="1" ht="21">
      <c r="A126" s="8"/>
      <c r="B126" s="28"/>
      <c r="C126" s="8"/>
      <c r="D126" s="234"/>
      <c r="E126" s="235"/>
    </row>
    <row r="127" spans="1:5" s="26" customFormat="1" ht="21">
      <c r="A127" s="8"/>
      <c r="B127" s="28"/>
      <c r="C127" s="8"/>
      <c r="D127" s="234"/>
      <c r="E127" s="235"/>
    </row>
    <row r="128" spans="1:5" s="26" customFormat="1" ht="21">
      <c r="A128" s="8"/>
      <c r="B128" s="28"/>
      <c r="C128" s="8"/>
      <c r="D128" s="234"/>
      <c r="E128" s="235"/>
    </row>
    <row r="129" spans="1:5" s="26" customFormat="1" ht="21">
      <c r="A129" s="8"/>
      <c r="B129" s="28"/>
      <c r="C129" s="8"/>
      <c r="D129" s="234"/>
      <c r="E129" s="235"/>
    </row>
    <row r="130" spans="1:5" s="26" customFormat="1" ht="21">
      <c r="A130" s="8"/>
      <c r="B130" s="28"/>
      <c r="C130" s="8"/>
      <c r="D130" s="234"/>
      <c r="E130" s="235"/>
    </row>
    <row r="131" s="26" customFormat="1" ht="26.25">
      <c r="A131" s="33" t="s">
        <v>24</v>
      </c>
    </row>
    <row r="132" spans="1:5" s="26" customFormat="1" ht="21">
      <c r="A132" s="294" t="s">
        <v>54</v>
      </c>
      <c r="B132" s="295"/>
      <c r="C132" s="295"/>
      <c r="D132" s="295"/>
      <c r="E132" s="296"/>
    </row>
    <row r="133" spans="1:5" s="26" customFormat="1" ht="63">
      <c r="A133" s="21" t="s">
        <v>0</v>
      </c>
      <c r="B133" s="21" t="s">
        <v>1</v>
      </c>
      <c r="C133" s="21" t="s">
        <v>2</v>
      </c>
      <c r="D133" s="22" t="s">
        <v>6</v>
      </c>
      <c r="E133" s="18" t="s">
        <v>53</v>
      </c>
    </row>
    <row r="134" spans="1:5" s="26" customFormat="1" ht="21">
      <c r="A134" s="69" t="s">
        <v>163</v>
      </c>
      <c r="B134" s="25" t="s">
        <v>166</v>
      </c>
      <c r="C134" s="5" t="s">
        <v>45</v>
      </c>
      <c r="D134" s="6">
        <v>22000</v>
      </c>
      <c r="E134" s="17" t="str">
        <f>IF(C134="ประธาน","1",IF(C134="กรรมการ","0.5",IF(C134="เลขานุการ","0.5")))</f>
        <v>0.5</v>
      </c>
    </row>
    <row r="135" spans="1:5" s="26" customFormat="1" ht="21">
      <c r="A135" s="73" t="s">
        <v>186</v>
      </c>
      <c r="B135" s="66" t="s">
        <v>189</v>
      </c>
      <c r="C135" s="21" t="s">
        <v>45</v>
      </c>
      <c r="D135" s="22">
        <v>11500</v>
      </c>
      <c r="E135" s="49" t="str">
        <f>IF(C135="ประธาน","1",IF(C135="กรรมการ","0.5",IF(C135="เลขานุการ","0.5")))</f>
        <v>0.5</v>
      </c>
    </row>
    <row r="136" spans="1:5" s="26" customFormat="1" ht="21">
      <c r="A136" s="73" t="s">
        <v>230</v>
      </c>
      <c r="B136" s="59" t="s">
        <v>232</v>
      </c>
      <c r="C136" s="21" t="s">
        <v>45</v>
      </c>
      <c r="D136" s="22">
        <v>30000</v>
      </c>
      <c r="E136" s="49" t="str">
        <f>IF(C136="ประธาน","1",IF(C136="กรรมการ","0.5",IF(C136="เลขานุการ","0.5")))</f>
        <v>0.5</v>
      </c>
    </row>
    <row r="137" spans="1:5" ht="23.25" customHeight="1">
      <c r="A137" s="21" t="s">
        <v>237</v>
      </c>
      <c r="B137" s="59" t="s">
        <v>255</v>
      </c>
      <c r="C137" s="21" t="s">
        <v>45</v>
      </c>
      <c r="D137" s="5" t="s">
        <v>256</v>
      </c>
      <c r="E137" s="17" t="str">
        <f>IF(C137="ประธาน","1",IF(C137="กรรมการ","0.5",IF(C137="เลขานุการ","0.5")))</f>
        <v>0.5</v>
      </c>
    </row>
    <row r="138" spans="1:5" ht="21">
      <c r="A138" s="21" t="s">
        <v>289</v>
      </c>
      <c r="B138" s="59" t="s">
        <v>290</v>
      </c>
      <c r="C138" s="21" t="s">
        <v>45</v>
      </c>
      <c r="D138" s="5" t="s">
        <v>291</v>
      </c>
      <c r="E138" s="17" t="str">
        <f>IF(C138="ประธาน","1",IF(C138="กรรมการ","0.5",IF(C138="เลขานุการ","0.5")))</f>
        <v>0.5</v>
      </c>
    </row>
    <row r="139" spans="1:5" ht="42">
      <c r="A139" s="78" t="s">
        <v>279</v>
      </c>
      <c r="B139" s="50" t="s">
        <v>347</v>
      </c>
      <c r="C139" s="219" t="s">
        <v>45</v>
      </c>
      <c r="D139" s="220">
        <v>9300</v>
      </c>
      <c r="E139" s="49" t="str">
        <f>IF(C139="ประธาน","1",IF(C139="กรรมการ","0.5",IF(C139="เลขานุการ","0.5")))</f>
        <v>0.5</v>
      </c>
    </row>
    <row r="140" spans="1:5" ht="21">
      <c r="A140" s="69"/>
      <c r="B140" s="25"/>
      <c r="C140" s="5"/>
      <c r="D140" s="6"/>
      <c r="E140" s="17" t="b">
        <f>IF(C140="ประธาน","1",IF(C140="กรรมการ","0.5",IF(C140="เลขานุการ","0.5")))</f>
        <v>0</v>
      </c>
    </row>
    <row r="141" spans="1:5" ht="21">
      <c r="A141" s="99"/>
      <c r="B141" s="93"/>
      <c r="C141" s="110"/>
      <c r="D141" s="86" t="s">
        <v>81</v>
      </c>
      <c r="E141" s="87">
        <f>E134+E135+E136+E137+E138+E139+E140</f>
        <v>3</v>
      </c>
    </row>
    <row r="142" spans="1:5" s="26" customFormat="1" ht="21">
      <c r="A142" s="88"/>
      <c r="B142" s="89"/>
      <c r="C142" s="90"/>
      <c r="D142" s="53"/>
      <c r="E142" s="54"/>
    </row>
    <row r="143" spans="1:5" s="26" customFormat="1" ht="21">
      <c r="A143" s="287" t="s">
        <v>56</v>
      </c>
      <c r="B143" s="288"/>
      <c r="C143" s="288"/>
      <c r="D143" s="288"/>
      <c r="E143" s="289"/>
    </row>
    <row r="144" spans="1:5" s="26" customFormat="1" ht="63">
      <c r="A144" s="21" t="s">
        <v>0</v>
      </c>
      <c r="B144" s="21" t="s">
        <v>1</v>
      </c>
      <c r="C144" s="21" t="s">
        <v>2</v>
      </c>
      <c r="D144" s="22" t="s">
        <v>6</v>
      </c>
      <c r="E144" s="23" t="s">
        <v>53</v>
      </c>
    </row>
    <row r="145" spans="1:5" s="26" customFormat="1" ht="21">
      <c r="A145" s="21"/>
      <c r="B145" s="187"/>
      <c r="C145" s="21"/>
      <c r="D145" s="19"/>
      <c r="E145" s="17" t="b">
        <f>IF(C145="ประธาน","2",IF(C145="กรรมการ","1",IF(C145="เลขานุการ","1")))</f>
        <v>0</v>
      </c>
    </row>
    <row r="146" spans="1:5" ht="21">
      <c r="A146" s="69"/>
      <c r="B146" s="25"/>
      <c r="C146" s="5"/>
      <c r="D146" s="19"/>
      <c r="E146" s="17" t="b">
        <f>IF(C146="ประธาน","2",IF(C146="กรรมการ","1",IF(C146="เลขานุการ","1")))</f>
        <v>0</v>
      </c>
    </row>
    <row r="147" spans="1:5" s="26" customFormat="1" ht="21">
      <c r="A147" s="52"/>
      <c r="B147" s="93"/>
      <c r="C147" s="110"/>
      <c r="D147" s="105" t="s">
        <v>81</v>
      </c>
      <c r="E147" s="80">
        <f>E145+E146</f>
        <v>0</v>
      </c>
    </row>
    <row r="148" spans="1:5" s="26" customFormat="1" ht="21">
      <c r="A148" s="28"/>
      <c r="B148" s="28"/>
      <c r="C148" s="8"/>
      <c r="D148" s="8"/>
      <c r="E148" s="11"/>
    </row>
    <row r="149" spans="1:5" s="26" customFormat="1" ht="21">
      <c r="A149" s="287" t="s">
        <v>55</v>
      </c>
      <c r="B149" s="288"/>
      <c r="C149" s="288"/>
      <c r="D149" s="288"/>
      <c r="E149" s="289"/>
    </row>
    <row r="150" spans="1:5" s="26" customFormat="1" ht="63">
      <c r="A150" s="21" t="s">
        <v>0</v>
      </c>
      <c r="B150" s="21" t="s">
        <v>1</v>
      </c>
      <c r="C150" s="21" t="s">
        <v>2</v>
      </c>
      <c r="D150" s="22" t="s">
        <v>6</v>
      </c>
      <c r="E150" s="23" t="s">
        <v>53</v>
      </c>
    </row>
    <row r="151" spans="1:5" s="26" customFormat="1" ht="21">
      <c r="A151" s="5"/>
      <c r="B151" s="25"/>
      <c r="C151" s="5"/>
      <c r="D151" s="19"/>
      <c r="E151" s="17" t="b">
        <f>IF(C151="ประธาน","3",IF(C151="กรรมการ","1.5",IF(C151="เลขานุการ","1.5")))</f>
        <v>0</v>
      </c>
    </row>
    <row r="152" spans="1:5" s="26" customFormat="1" ht="21">
      <c r="A152" s="5"/>
      <c r="B152" s="25"/>
      <c r="C152" s="5"/>
      <c r="D152" s="6"/>
      <c r="E152" s="17" t="b">
        <f>IF(C152="ประธาน","3",IF(C152="กรรมการ","1.5",IF(C152="เลขานุการ","1.5")))</f>
        <v>0</v>
      </c>
    </row>
    <row r="153" spans="1:5" s="26" customFormat="1" ht="21">
      <c r="A153" s="52"/>
      <c r="B153" s="93"/>
      <c r="C153" s="110"/>
      <c r="D153" s="105" t="s">
        <v>81</v>
      </c>
      <c r="E153" s="80" t="b">
        <f>IF(C153="ประธาน","3",IF(C153="กรรมการ","1.5",IF(C153="เลขานุการ","1.5")))</f>
        <v>0</v>
      </c>
    </row>
    <row r="154" s="26" customFormat="1" ht="26.25">
      <c r="A154" s="33" t="s">
        <v>25</v>
      </c>
    </row>
    <row r="155" spans="1:5" s="26" customFormat="1" ht="21">
      <c r="A155" s="294" t="s">
        <v>54</v>
      </c>
      <c r="B155" s="295"/>
      <c r="C155" s="295"/>
      <c r="D155" s="295"/>
      <c r="E155" s="296"/>
    </row>
    <row r="156" spans="1:5" s="26" customFormat="1" ht="63">
      <c r="A156" s="21" t="s">
        <v>0</v>
      </c>
      <c r="B156" s="21" t="s">
        <v>1</v>
      </c>
      <c r="C156" s="21" t="s">
        <v>2</v>
      </c>
      <c r="D156" s="22" t="s">
        <v>6</v>
      </c>
      <c r="E156" s="18" t="s">
        <v>53</v>
      </c>
    </row>
    <row r="157" spans="1:5" s="26" customFormat="1" ht="21">
      <c r="A157" s="73"/>
      <c r="B157" s="148"/>
      <c r="C157" s="149"/>
      <c r="D157" s="150"/>
      <c r="E157" s="151" t="b">
        <f>IF(C157="ประธาน","1",IF(C157="กรรมการ","0.5",IF(C157="เลขานุการ","0.5")))</f>
        <v>0</v>
      </c>
    </row>
    <row r="158" spans="1:5" s="3" customFormat="1" ht="21">
      <c r="A158" s="73"/>
      <c r="B158" s="25"/>
      <c r="C158" s="5"/>
      <c r="D158" s="19"/>
      <c r="E158" s="17" t="b">
        <f>IF(C158="ประธาน","1",IF(C158="กรรมการ","0.5",IF(C158="เลขานุการ","0.5")))</f>
        <v>0</v>
      </c>
    </row>
    <row r="159" spans="1:5" s="3" customFormat="1" ht="21">
      <c r="A159" s="5"/>
      <c r="B159" s="25"/>
      <c r="C159" s="5"/>
      <c r="D159" s="19"/>
      <c r="E159" s="17" t="b">
        <f>IF(C159="ประธาน","1",IF(C159="กรรมการ","0.5",IF(C159="เลขานุการ","0.5")))</f>
        <v>0</v>
      </c>
    </row>
    <row r="160" spans="1:5" s="26" customFormat="1" ht="21">
      <c r="A160" s="69"/>
      <c r="B160" s="20"/>
      <c r="C160" s="5"/>
      <c r="D160" s="132"/>
      <c r="E160" s="17" t="b">
        <f>IF(C160="ประธาน","1",IF(C160="กรรมการ","0.5",IF(C160="เลขานุการ","0.5")))</f>
        <v>0</v>
      </c>
    </row>
    <row r="161" spans="1:5" s="26" customFormat="1" ht="21">
      <c r="A161" s="69"/>
      <c r="B161" s="25"/>
      <c r="C161" s="5"/>
      <c r="D161" s="19"/>
      <c r="E161" s="17" t="b">
        <f>IF(C161="ประธาน","1",IF(C161="กรรมการ","0.5",IF(C161="เลขานุการ","0.5")))</f>
        <v>0</v>
      </c>
    </row>
    <row r="162" spans="1:5" s="26" customFormat="1" ht="21">
      <c r="A162" s="93"/>
      <c r="B162" s="93"/>
      <c r="C162" s="111"/>
      <c r="D162" s="95" t="s">
        <v>81</v>
      </c>
      <c r="E162" s="87">
        <f>E157+E158+E159+E160+E161</f>
        <v>0</v>
      </c>
    </row>
    <row r="163" s="26" customFormat="1" ht="21">
      <c r="E163" s="27"/>
    </row>
    <row r="164" spans="1:5" s="26" customFormat="1" ht="21">
      <c r="A164" s="287" t="s">
        <v>56</v>
      </c>
      <c r="B164" s="288"/>
      <c r="C164" s="288"/>
      <c r="D164" s="288"/>
      <c r="E164" s="289"/>
    </row>
    <row r="165" spans="1:5" s="26" customFormat="1" ht="63">
      <c r="A165" s="21" t="s">
        <v>0</v>
      </c>
      <c r="B165" s="21" t="s">
        <v>1</v>
      </c>
      <c r="C165" s="21" t="s">
        <v>2</v>
      </c>
      <c r="D165" s="22" t="s">
        <v>6</v>
      </c>
      <c r="E165" s="23" t="s">
        <v>53</v>
      </c>
    </row>
    <row r="166" spans="1:5" s="26" customFormat="1" ht="21">
      <c r="A166" s="52"/>
      <c r="B166" s="185"/>
      <c r="C166" s="5"/>
      <c r="D166" s="19"/>
      <c r="E166" s="17" t="b">
        <f>IF(C166="ประธาน","2",IF(C166="กรรมการ","1",IF(C166="เลขานุการ","1")))</f>
        <v>0</v>
      </c>
    </row>
    <row r="167" spans="1:5" s="26" customFormat="1" ht="21">
      <c r="A167" s="52"/>
      <c r="B167" s="93"/>
      <c r="C167" s="52"/>
      <c r="D167" s="105" t="s">
        <v>81</v>
      </c>
      <c r="E167" s="80" t="b">
        <f>E166</f>
        <v>0</v>
      </c>
    </row>
    <row r="168" s="26" customFormat="1" ht="21">
      <c r="E168" s="27"/>
    </row>
    <row r="169" spans="1:5" s="26" customFormat="1" ht="21">
      <c r="A169" s="291" t="s">
        <v>55</v>
      </c>
      <c r="B169" s="292"/>
      <c r="C169" s="292"/>
      <c r="D169" s="292"/>
      <c r="E169" s="293"/>
    </row>
    <row r="170" spans="1:5" s="26" customFormat="1" ht="63">
      <c r="A170" s="21" t="s">
        <v>0</v>
      </c>
      <c r="B170" s="21" t="s">
        <v>1</v>
      </c>
      <c r="C170" s="21" t="s">
        <v>2</v>
      </c>
      <c r="D170" s="22" t="s">
        <v>6</v>
      </c>
      <c r="E170" s="23" t="s">
        <v>53</v>
      </c>
    </row>
    <row r="171" spans="1:5" s="26" customFormat="1" ht="21">
      <c r="A171" s="37"/>
      <c r="B171" s="36"/>
      <c r="C171" s="37"/>
      <c r="D171" s="38"/>
      <c r="E171" s="17" t="b">
        <f>IF(C171="ประธาน","3",IF(C171="กรรมการ","1.5",IF(C171="เลขานุการ","1.5")))</f>
        <v>0</v>
      </c>
    </row>
    <row r="172" spans="1:5" s="26" customFormat="1" ht="21">
      <c r="A172" s="5"/>
      <c r="B172" s="25"/>
      <c r="C172" s="5"/>
      <c r="D172" s="6"/>
      <c r="E172" s="17" t="b">
        <f>IF(C172="ประธาน","3",IF(C172="กรรมการ","1.5",IF(C172="เลขานุการ","1.5")))</f>
        <v>0</v>
      </c>
    </row>
    <row r="173" spans="1:5" s="26" customFormat="1" ht="21">
      <c r="A173" s="52"/>
      <c r="B173" s="93"/>
      <c r="C173" s="110"/>
      <c r="D173" s="105" t="s">
        <v>81</v>
      </c>
      <c r="E173" s="80" t="b">
        <f>IF(C173="ประธาน","3",IF(C173="กรรมการ","1.5",IF(C173="เลขานุการ","1.5")))</f>
        <v>0</v>
      </c>
    </row>
    <row r="174" spans="1:5" s="26" customFormat="1" ht="21">
      <c r="A174" s="8"/>
      <c r="B174" s="28"/>
      <c r="C174" s="8"/>
      <c r="D174" s="10"/>
      <c r="E174" s="31"/>
    </row>
    <row r="175" spans="1:5" s="26" customFormat="1" ht="21">
      <c r="A175" s="8"/>
      <c r="B175" s="28"/>
      <c r="C175" s="8"/>
      <c r="D175" s="10"/>
      <c r="E175" s="31"/>
    </row>
    <row r="176" spans="1:5" s="26" customFormat="1" ht="21">
      <c r="A176" s="8"/>
      <c r="B176" s="28"/>
      <c r="C176" s="8"/>
      <c r="D176" s="10"/>
      <c r="E176" s="31"/>
    </row>
    <row r="177" spans="1:5" s="26" customFormat="1" ht="21">
      <c r="A177" s="8"/>
      <c r="B177" s="28"/>
      <c r="C177" s="8"/>
      <c r="D177" s="10"/>
      <c r="E177" s="31"/>
    </row>
    <row r="178" spans="1:5" s="26" customFormat="1" ht="21">
      <c r="A178" s="8"/>
      <c r="B178" s="28"/>
      <c r="C178" s="8"/>
      <c r="D178" s="10"/>
      <c r="E178" s="31"/>
    </row>
    <row r="179" s="26" customFormat="1" ht="26.25">
      <c r="A179" s="33" t="s">
        <v>26</v>
      </c>
    </row>
    <row r="180" spans="1:5" s="26" customFormat="1" ht="21">
      <c r="A180" s="294" t="s">
        <v>54</v>
      </c>
      <c r="B180" s="295"/>
      <c r="C180" s="295"/>
      <c r="D180" s="295"/>
      <c r="E180" s="296"/>
    </row>
    <row r="181" spans="1:5" s="26" customFormat="1" ht="63">
      <c r="A181" s="21" t="s">
        <v>0</v>
      </c>
      <c r="B181" s="21" t="s">
        <v>1</v>
      </c>
      <c r="C181" s="21" t="s">
        <v>2</v>
      </c>
      <c r="D181" s="22" t="s">
        <v>6</v>
      </c>
      <c r="E181" s="18" t="s">
        <v>53</v>
      </c>
    </row>
    <row r="182" spans="1:6" s="26" customFormat="1" ht="21">
      <c r="A182" s="210" t="s">
        <v>337</v>
      </c>
      <c r="B182" s="211" t="s">
        <v>106</v>
      </c>
      <c r="C182" s="37" t="s">
        <v>45</v>
      </c>
      <c r="D182" s="37" t="s">
        <v>105</v>
      </c>
      <c r="E182" s="140" t="str">
        <f>IF(C182="ประธาน","1",IF(C182="กรรมการ","0.5",IF(C182="เลขานุการ","0.5")))</f>
        <v>0.5</v>
      </c>
      <c r="F182" s="171"/>
    </row>
    <row r="183" spans="1:6" s="26" customFormat="1" ht="42">
      <c r="A183" s="21" t="s">
        <v>154</v>
      </c>
      <c r="B183" s="57" t="s">
        <v>171</v>
      </c>
      <c r="C183" s="21" t="s">
        <v>45</v>
      </c>
      <c r="D183" s="21" t="s">
        <v>172</v>
      </c>
      <c r="E183" s="49" t="str">
        <f>IF(C183="ประธาน","1",IF(C183="กรรมการ","0.5",IF(C183="เลขานุการ","0.5")))</f>
        <v>0.5</v>
      </c>
      <c r="F183" s="171"/>
    </row>
    <row r="184" spans="1:5" s="26" customFormat="1" ht="42">
      <c r="A184" s="73" t="s">
        <v>207</v>
      </c>
      <c r="B184" s="57" t="s">
        <v>208</v>
      </c>
      <c r="C184" s="5" t="s">
        <v>45</v>
      </c>
      <c r="D184" s="6">
        <v>89857</v>
      </c>
      <c r="E184" s="49" t="str">
        <f>IF(C184="ประธาน","1",IF(C184="กรรมการ","0.5",IF(C184="เลขานุการ","0.5")))</f>
        <v>0.5</v>
      </c>
    </row>
    <row r="185" spans="1:5" s="26" customFormat="1" ht="42">
      <c r="A185" s="73" t="s">
        <v>272</v>
      </c>
      <c r="B185" s="57" t="s">
        <v>296</v>
      </c>
      <c r="C185" s="110" t="s">
        <v>45</v>
      </c>
      <c r="D185" s="6">
        <v>1920</v>
      </c>
      <c r="E185" s="49" t="str">
        <f>IF(C185="ประธาน","1",IF(C185="กรรมการ","0.5",IF(C185="เลขานุการ","0.5")))</f>
        <v>0.5</v>
      </c>
    </row>
    <row r="186" spans="1:5" s="26" customFormat="1" ht="21">
      <c r="A186" s="73" t="s">
        <v>306</v>
      </c>
      <c r="B186" s="59" t="s">
        <v>307</v>
      </c>
      <c r="C186" s="21" t="s">
        <v>45</v>
      </c>
      <c r="D186" s="22">
        <v>82359.85</v>
      </c>
      <c r="E186" s="49" t="str">
        <f>IF(C186="ประธาน","1",IF(C186="กรรมการ","0.5",IF(C186="เลขานุการ","0.5")))</f>
        <v>0.5</v>
      </c>
    </row>
    <row r="187" spans="1:5" s="26" customFormat="1" ht="21">
      <c r="A187" s="73"/>
      <c r="B187" s="59"/>
      <c r="C187" s="189"/>
      <c r="D187" s="22"/>
      <c r="E187" s="49" t="b">
        <f>IF(C187="ประธาน","1",IF(C187="กรรมการ","0.5",IF(C187="เลขานุการ","0.5")))</f>
        <v>0</v>
      </c>
    </row>
    <row r="188" spans="1:5" s="26" customFormat="1" ht="21">
      <c r="A188" s="52"/>
      <c r="B188" s="75"/>
      <c r="C188" s="110"/>
      <c r="D188" s="86" t="s">
        <v>81</v>
      </c>
      <c r="E188" s="113">
        <f>E182+E183+E184+E185+E186+E187</f>
        <v>2.5</v>
      </c>
    </row>
    <row r="189" spans="1:5" s="26" customFormat="1" ht="21">
      <c r="A189" s="8"/>
      <c r="B189" s="28"/>
      <c r="C189" s="8"/>
      <c r="D189" s="8"/>
      <c r="E189" s="10"/>
    </row>
    <row r="190" spans="1:5" s="26" customFormat="1" ht="21">
      <c r="A190" s="287" t="s">
        <v>56</v>
      </c>
      <c r="B190" s="288"/>
      <c r="C190" s="288"/>
      <c r="D190" s="288"/>
      <c r="E190" s="289"/>
    </row>
    <row r="191" spans="1:5" s="26" customFormat="1" ht="63">
      <c r="A191" s="21" t="s">
        <v>0</v>
      </c>
      <c r="B191" s="21" t="s">
        <v>1</v>
      </c>
      <c r="C191" s="21" t="s">
        <v>2</v>
      </c>
      <c r="D191" s="22" t="s">
        <v>6</v>
      </c>
      <c r="E191" s="23" t="s">
        <v>53</v>
      </c>
    </row>
    <row r="192" spans="1:5" s="26" customFormat="1" ht="21">
      <c r="A192" s="5"/>
      <c r="B192" s="25"/>
      <c r="C192" s="5"/>
      <c r="D192" s="19"/>
      <c r="E192" s="17" t="b">
        <f>IF(C192="ประธาน","2",IF(C192="กรรมการ","1",IF(C192="เลขานุการ","1")))</f>
        <v>0</v>
      </c>
    </row>
    <row r="193" spans="1:5" s="26" customFormat="1" ht="21">
      <c r="A193" s="52"/>
      <c r="B193" s="93"/>
      <c r="C193" s="110"/>
      <c r="D193" s="105" t="s">
        <v>81</v>
      </c>
      <c r="E193" s="80" t="b">
        <f>E192</f>
        <v>0</v>
      </c>
    </row>
    <row r="194" spans="1:5" s="26" customFormat="1" ht="21">
      <c r="A194" s="8"/>
      <c r="B194" s="28"/>
      <c r="C194" s="8"/>
      <c r="D194" s="8"/>
      <c r="E194" s="10"/>
    </row>
    <row r="195" spans="1:5" s="26" customFormat="1" ht="21">
      <c r="A195" s="291" t="s">
        <v>55</v>
      </c>
      <c r="B195" s="292"/>
      <c r="C195" s="292"/>
      <c r="D195" s="292"/>
      <c r="E195" s="293"/>
    </row>
    <row r="196" spans="1:5" s="26" customFormat="1" ht="63">
      <c r="A196" s="21" t="s">
        <v>0</v>
      </c>
      <c r="B196" s="21" t="s">
        <v>1</v>
      </c>
      <c r="C196" s="21" t="s">
        <v>2</v>
      </c>
      <c r="D196" s="22" t="s">
        <v>6</v>
      </c>
      <c r="E196" s="23" t="s">
        <v>53</v>
      </c>
    </row>
    <row r="197" spans="1:5" s="26" customFormat="1" ht="21">
      <c r="A197" s="5"/>
      <c r="B197" s="25"/>
      <c r="C197" s="5"/>
      <c r="D197" s="19"/>
      <c r="E197" s="17" t="b">
        <f>IF(C197="ประธาน","3",IF(C197="กรรมการ","1.5",IF(C197="เลขานุการ","1.5")))</f>
        <v>0</v>
      </c>
    </row>
    <row r="198" spans="1:5" s="26" customFormat="1" ht="21">
      <c r="A198" s="5"/>
      <c r="B198" s="25"/>
      <c r="C198" s="5"/>
      <c r="D198" s="6"/>
      <c r="E198" s="17" t="b">
        <f>IF(C198="ประธาน","3",IF(C198="กรรมการ","1.5",IF(C198="เลขานุการ","1.5")))</f>
        <v>0</v>
      </c>
    </row>
    <row r="199" spans="1:5" s="26" customFormat="1" ht="21">
      <c r="A199" s="52"/>
      <c r="B199" s="93"/>
      <c r="C199" s="110"/>
      <c r="D199" s="172" t="s">
        <v>81</v>
      </c>
      <c r="E199" s="163" t="b">
        <f>IF(C199="ประธาน","3",IF(C199="กรรมการ","1.5",IF(C199="เลขานุการ","1.5")))</f>
        <v>0</v>
      </c>
    </row>
    <row r="200" spans="1:5" s="26" customFormat="1" ht="21">
      <c r="A200" s="8"/>
      <c r="B200" s="28"/>
      <c r="C200" s="8"/>
      <c r="D200" s="10"/>
      <c r="E200" s="31"/>
    </row>
    <row r="201" spans="1:5" s="28" customFormat="1" ht="26.25">
      <c r="A201" s="33" t="s">
        <v>27</v>
      </c>
      <c r="B201" s="26"/>
      <c r="C201" s="26"/>
      <c r="D201" s="26"/>
      <c r="E201" s="26"/>
    </row>
    <row r="202" spans="1:5" s="28" customFormat="1" ht="21">
      <c r="A202" s="294" t="s">
        <v>54</v>
      </c>
      <c r="B202" s="295"/>
      <c r="C202" s="295"/>
      <c r="D202" s="295"/>
      <c r="E202" s="296"/>
    </row>
    <row r="203" spans="1:5" s="28" customFormat="1" ht="61.5" customHeight="1">
      <c r="A203" s="21" t="s">
        <v>0</v>
      </c>
      <c r="B203" s="21" t="s">
        <v>1</v>
      </c>
      <c r="C203" s="21" t="s">
        <v>2</v>
      </c>
      <c r="D203" s="22" t="s">
        <v>6</v>
      </c>
      <c r="E203" s="18" t="s">
        <v>53</v>
      </c>
    </row>
    <row r="204" spans="1:5" s="28" customFormat="1" ht="21">
      <c r="A204" s="145" t="s">
        <v>337</v>
      </c>
      <c r="B204" s="36" t="s">
        <v>87</v>
      </c>
      <c r="C204" s="37" t="s">
        <v>46</v>
      </c>
      <c r="D204" s="38">
        <v>7700</v>
      </c>
      <c r="E204" s="39" t="str">
        <f aca="true" t="shared" si="1" ref="E204:E212">IF(C204="ประธาน","1",IF(C204="กรรมการ","0.5",IF(C204="เลขานุการ","0.5")))</f>
        <v>1</v>
      </c>
    </row>
    <row r="205" spans="1:5" s="26" customFormat="1" ht="21">
      <c r="A205" s="145" t="s">
        <v>337</v>
      </c>
      <c r="B205" s="136" t="s">
        <v>78</v>
      </c>
      <c r="C205" s="37" t="s">
        <v>46</v>
      </c>
      <c r="D205" s="37" t="s">
        <v>79</v>
      </c>
      <c r="E205" s="137" t="str">
        <f t="shared" si="1"/>
        <v>1</v>
      </c>
    </row>
    <row r="206" spans="1:5" s="26" customFormat="1" ht="21">
      <c r="A206" s="145" t="s">
        <v>337</v>
      </c>
      <c r="B206" s="136" t="s">
        <v>77</v>
      </c>
      <c r="C206" s="138" t="s">
        <v>46</v>
      </c>
      <c r="D206" s="139">
        <v>2046</v>
      </c>
      <c r="E206" s="137" t="str">
        <f t="shared" si="1"/>
        <v>1</v>
      </c>
    </row>
    <row r="207" spans="1:5" s="26" customFormat="1" ht="21">
      <c r="A207" s="145" t="s">
        <v>337</v>
      </c>
      <c r="B207" s="36" t="s">
        <v>65</v>
      </c>
      <c r="C207" s="37" t="s">
        <v>46</v>
      </c>
      <c r="D207" s="38">
        <v>8800</v>
      </c>
      <c r="E207" s="137" t="str">
        <f t="shared" si="1"/>
        <v>1</v>
      </c>
    </row>
    <row r="208" spans="1:5" s="26" customFormat="1" ht="21">
      <c r="A208" s="145" t="s">
        <v>337</v>
      </c>
      <c r="B208" s="36" t="s">
        <v>67</v>
      </c>
      <c r="C208" s="37" t="s">
        <v>46</v>
      </c>
      <c r="D208" s="38">
        <v>8800</v>
      </c>
      <c r="E208" s="39" t="str">
        <f t="shared" si="1"/>
        <v>1</v>
      </c>
    </row>
    <row r="209" spans="1:5" s="26" customFormat="1" ht="21">
      <c r="A209" s="145" t="s">
        <v>337</v>
      </c>
      <c r="B209" s="36" t="s">
        <v>66</v>
      </c>
      <c r="C209" s="37" t="s">
        <v>46</v>
      </c>
      <c r="D209" s="38">
        <v>8800</v>
      </c>
      <c r="E209" s="39" t="str">
        <f>IF(C209="ประธาน","1",IF(C209="กรรมการ","0.5",IF(C209="เลขานุการ","0.5")))</f>
        <v>1</v>
      </c>
    </row>
    <row r="210" spans="1:5" s="26" customFormat="1" ht="21">
      <c r="A210" s="145" t="s">
        <v>337</v>
      </c>
      <c r="B210" s="36" t="s">
        <v>68</v>
      </c>
      <c r="C210" s="37" t="s">
        <v>46</v>
      </c>
      <c r="D210" s="38">
        <v>9000</v>
      </c>
      <c r="E210" s="39" t="str">
        <f>IF(C210="ประธาน","1",IF(C210="กรรมการ","0.5",IF(C210="เลขานุการ","0.5")))</f>
        <v>1</v>
      </c>
    </row>
    <row r="211" spans="1:5" s="26" customFormat="1" ht="21">
      <c r="A211" s="145" t="s">
        <v>337</v>
      </c>
      <c r="B211" s="36" t="s">
        <v>69</v>
      </c>
      <c r="C211" s="37" t="s">
        <v>46</v>
      </c>
      <c r="D211" s="38">
        <v>9200</v>
      </c>
      <c r="E211" s="39" t="str">
        <f t="shared" si="1"/>
        <v>1</v>
      </c>
    </row>
    <row r="212" spans="1:5" s="26" customFormat="1" ht="21">
      <c r="A212" s="145" t="s">
        <v>337</v>
      </c>
      <c r="B212" s="36" t="s">
        <v>90</v>
      </c>
      <c r="C212" s="37" t="s">
        <v>46</v>
      </c>
      <c r="D212" s="37" t="s">
        <v>258</v>
      </c>
      <c r="E212" s="39" t="str">
        <f t="shared" si="1"/>
        <v>1</v>
      </c>
    </row>
    <row r="213" spans="1:5" s="26" customFormat="1" ht="21">
      <c r="A213" s="145" t="s">
        <v>337</v>
      </c>
      <c r="B213" s="36" t="s">
        <v>72</v>
      </c>
      <c r="C213" s="37" t="s">
        <v>46</v>
      </c>
      <c r="D213" s="37" t="s">
        <v>91</v>
      </c>
      <c r="E213" s="39" t="str">
        <f aca="true" t="shared" si="2" ref="E213:E242">IF(C213="ประธาน","1",IF(C213="กรรมการ","0.5",IF(C213="เลขานุการ","0.5")))</f>
        <v>1</v>
      </c>
    </row>
    <row r="214" spans="1:5" s="26" customFormat="1" ht="21">
      <c r="A214" s="145" t="s">
        <v>337</v>
      </c>
      <c r="B214" s="36" t="s">
        <v>92</v>
      </c>
      <c r="C214" s="37" t="s">
        <v>46</v>
      </c>
      <c r="D214" s="37" t="s">
        <v>365</v>
      </c>
      <c r="E214" s="39" t="str">
        <f t="shared" si="2"/>
        <v>1</v>
      </c>
    </row>
    <row r="215" spans="1:5" s="26" customFormat="1" ht="21">
      <c r="A215" s="145" t="s">
        <v>337</v>
      </c>
      <c r="B215" s="36" t="s">
        <v>93</v>
      </c>
      <c r="C215" s="37" t="s">
        <v>46</v>
      </c>
      <c r="D215" s="37" t="s">
        <v>89</v>
      </c>
      <c r="E215" s="39" t="str">
        <f t="shared" si="2"/>
        <v>1</v>
      </c>
    </row>
    <row r="216" spans="1:9" s="26" customFormat="1" ht="21">
      <c r="A216" s="145" t="s">
        <v>337</v>
      </c>
      <c r="B216" s="36" t="s">
        <v>94</v>
      </c>
      <c r="C216" s="37" t="s">
        <v>46</v>
      </c>
      <c r="D216" s="37" t="s">
        <v>281</v>
      </c>
      <c r="E216" s="39" t="str">
        <f t="shared" si="2"/>
        <v>1</v>
      </c>
      <c r="H216" s="28"/>
      <c r="I216" s="28"/>
    </row>
    <row r="217" spans="1:9" s="26" customFormat="1" ht="21">
      <c r="A217" s="145" t="s">
        <v>337</v>
      </c>
      <c r="B217" s="36" t="s">
        <v>99</v>
      </c>
      <c r="C217" s="37" t="s">
        <v>46</v>
      </c>
      <c r="D217" s="37" t="s">
        <v>79</v>
      </c>
      <c r="E217" s="39" t="str">
        <f t="shared" si="2"/>
        <v>1</v>
      </c>
      <c r="H217" s="28"/>
      <c r="I217" s="28"/>
    </row>
    <row r="218" spans="1:9" s="26" customFormat="1" ht="21">
      <c r="A218" s="145" t="s">
        <v>337</v>
      </c>
      <c r="B218" s="36" t="s">
        <v>100</v>
      </c>
      <c r="C218" s="37" t="s">
        <v>46</v>
      </c>
      <c r="D218" s="37" t="s">
        <v>79</v>
      </c>
      <c r="E218" s="137" t="str">
        <f t="shared" si="2"/>
        <v>1</v>
      </c>
      <c r="H218" s="28"/>
      <c r="I218" s="28"/>
    </row>
    <row r="219" spans="1:9" s="26" customFormat="1" ht="21">
      <c r="A219" s="145" t="s">
        <v>337</v>
      </c>
      <c r="B219" s="36" t="s">
        <v>102</v>
      </c>
      <c r="C219" s="37" t="s">
        <v>46</v>
      </c>
      <c r="D219" s="37" t="s">
        <v>98</v>
      </c>
      <c r="E219" s="137" t="str">
        <f t="shared" si="2"/>
        <v>1</v>
      </c>
      <c r="H219" s="28"/>
      <c r="I219" s="28"/>
    </row>
    <row r="220" spans="1:9" s="26" customFormat="1" ht="21">
      <c r="A220" s="145" t="s">
        <v>337</v>
      </c>
      <c r="B220" s="36" t="s">
        <v>103</v>
      </c>
      <c r="C220" s="37" t="s">
        <v>46</v>
      </c>
      <c r="D220" s="37" t="s">
        <v>98</v>
      </c>
      <c r="E220" s="137" t="str">
        <f t="shared" si="2"/>
        <v>1</v>
      </c>
      <c r="H220" s="28"/>
      <c r="I220" s="28"/>
    </row>
    <row r="221" spans="1:9" s="26" customFormat="1" ht="21">
      <c r="A221" s="145" t="s">
        <v>337</v>
      </c>
      <c r="B221" s="36" t="s">
        <v>104</v>
      </c>
      <c r="C221" s="37" t="s">
        <v>46</v>
      </c>
      <c r="D221" s="37" t="s">
        <v>89</v>
      </c>
      <c r="E221" s="137" t="str">
        <f t="shared" si="2"/>
        <v>1</v>
      </c>
      <c r="H221" s="28"/>
      <c r="I221" s="28"/>
    </row>
    <row r="222" spans="1:9" s="26" customFormat="1" ht="21">
      <c r="A222" s="145" t="s">
        <v>337</v>
      </c>
      <c r="B222" s="36" t="s">
        <v>147</v>
      </c>
      <c r="C222" s="37" t="s">
        <v>46</v>
      </c>
      <c r="D222" s="37" t="s">
        <v>79</v>
      </c>
      <c r="E222" s="137" t="str">
        <f t="shared" si="2"/>
        <v>1</v>
      </c>
      <c r="H222" s="28"/>
      <c r="I222" s="28"/>
    </row>
    <row r="223" spans="1:9" s="26" customFormat="1" ht="21">
      <c r="A223" s="145" t="s">
        <v>337</v>
      </c>
      <c r="B223" s="36" t="s">
        <v>148</v>
      </c>
      <c r="C223" s="37" t="s">
        <v>46</v>
      </c>
      <c r="D223" s="37" t="s">
        <v>79</v>
      </c>
      <c r="E223" s="137" t="str">
        <f t="shared" si="2"/>
        <v>1</v>
      </c>
      <c r="H223" s="28"/>
      <c r="I223" s="28"/>
    </row>
    <row r="224" spans="1:9" s="26" customFormat="1" ht="21">
      <c r="A224" s="73" t="s">
        <v>121</v>
      </c>
      <c r="B224" s="25" t="s">
        <v>122</v>
      </c>
      <c r="C224" s="5" t="s">
        <v>46</v>
      </c>
      <c r="D224" s="132" t="s">
        <v>123</v>
      </c>
      <c r="E224" s="17" t="str">
        <f t="shared" si="2"/>
        <v>1</v>
      </c>
      <c r="H224" s="74"/>
      <c r="I224" s="28"/>
    </row>
    <row r="225" spans="1:9" s="26" customFormat="1" ht="21">
      <c r="A225" s="73" t="s">
        <v>163</v>
      </c>
      <c r="B225" s="25" t="s">
        <v>177</v>
      </c>
      <c r="C225" s="5" t="s">
        <v>46</v>
      </c>
      <c r="D225" s="5" t="s">
        <v>178</v>
      </c>
      <c r="E225" s="17" t="str">
        <f t="shared" si="2"/>
        <v>1</v>
      </c>
      <c r="H225" s="74"/>
      <c r="I225" s="28"/>
    </row>
    <row r="226" spans="1:9" s="26" customFormat="1" ht="42">
      <c r="A226" s="73" t="s">
        <v>181</v>
      </c>
      <c r="B226" s="57" t="s">
        <v>182</v>
      </c>
      <c r="C226" s="5" t="s">
        <v>46</v>
      </c>
      <c r="D226" s="5" t="s">
        <v>183</v>
      </c>
      <c r="E226" s="17" t="str">
        <f t="shared" si="2"/>
        <v>1</v>
      </c>
      <c r="H226" s="74"/>
      <c r="I226" s="28"/>
    </row>
    <row r="227" spans="1:9" s="26" customFormat="1" ht="21">
      <c r="A227" s="73" t="s">
        <v>213</v>
      </c>
      <c r="B227" s="25" t="s">
        <v>202</v>
      </c>
      <c r="C227" s="5" t="s">
        <v>45</v>
      </c>
      <c r="D227" s="5" t="s">
        <v>214</v>
      </c>
      <c r="E227" s="17" t="str">
        <f t="shared" si="2"/>
        <v>0.5</v>
      </c>
      <c r="H227" s="74"/>
      <c r="I227" s="28"/>
    </row>
    <row r="228" spans="1:9" s="26" customFormat="1" ht="21">
      <c r="A228" s="21" t="s">
        <v>227</v>
      </c>
      <c r="B228" s="59" t="s">
        <v>228</v>
      </c>
      <c r="C228" s="5" t="s">
        <v>45</v>
      </c>
      <c r="D228" s="5" t="s">
        <v>229</v>
      </c>
      <c r="E228" s="17" t="str">
        <f t="shared" si="2"/>
        <v>0.5</v>
      </c>
      <c r="H228" s="74"/>
      <c r="I228" s="28"/>
    </row>
    <row r="229" spans="1:9" s="26" customFormat="1" ht="21">
      <c r="A229" s="73" t="s">
        <v>241</v>
      </c>
      <c r="B229" s="25" t="s">
        <v>240</v>
      </c>
      <c r="C229" s="5" t="s">
        <v>45</v>
      </c>
      <c r="D229" s="5" t="s">
        <v>248</v>
      </c>
      <c r="E229" s="17" t="str">
        <f t="shared" si="2"/>
        <v>0.5</v>
      </c>
      <c r="H229" s="74"/>
      <c r="I229" s="28"/>
    </row>
    <row r="230" spans="1:9" s="26" customFormat="1" ht="21">
      <c r="A230" s="73" t="s">
        <v>241</v>
      </c>
      <c r="B230" s="25" t="s">
        <v>249</v>
      </c>
      <c r="C230" s="5" t="s">
        <v>46</v>
      </c>
      <c r="D230" s="5" t="s">
        <v>250</v>
      </c>
      <c r="E230" s="17" t="str">
        <f t="shared" si="2"/>
        <v>1</v>
      </c>
      <c r="H230" s="74"/>
      <c r="I230" s="28"/>
    </row>
    <row r="231" spans="1:9" s="26" customFormat="1" ht="21">
      <c r="A231" s="73" t="s">
        <v>251</v>
      </c>
      <c r="B231" s="25" t="s">
        <v>252</v>
      </c>
      <c r="C231" s="5" t="s">
        <v>46</v>
      </c>
      <c r="D231" s="5" t="s">
        <v>165</v>
      </c>
      <c r="E231" s="17" t="str">
        <f t="shared" si="2"/>
        <v>1</v>
      </c>
      <c r="H231" s="74"/>
      <c r="I231" s="28"/>
    </row>
    <row r="232" spans="1:9" s="26" customFormat="1" ht="21">
      <c r="A232" s="73" t="s">
        <v>251</v>
      </c>
      <c r="B232" s="25" t="s">
        <v>253</v>
      </c>
      <c r="C232" s="5" t="s">
        <v>46</v>
      </c>
      <c r="D232" s="5" t="s">
        <v>254</v>
      </c>
      <c r="E232" s="17" t="str">
        <f t="shared" si="2"/>
        <v>1</v>
      </c>
      <c r="H232" s="74"/>
      <c r="I232" s="28"/>
    </row>
    <row r="233" spans="1:9" s="26" customFormat="1" ht="20.25" customHeight="1">
      <c r="A233" s="21" t="s">
        <v>237</v>
      </c>
      <c r="B233" s="59" t="s">
        <v>255</v>
      </c>
      <c r="C233" s="21" t="s">
        <v>45</v>
      </c>
      <c r="D233" s="5" t="s">
        <v>256</v>
      </c>
      <c r="E233" s="17" t="str">
        <f t="shared" si="2"/>
        <v>0.5</v>
      </c>
      <c r="H233" s="74"/>
      <c r="I233" s="28"/>
    </row>
    <row r="234" spans="1:9" s="26" customFormat="1" ht="21">
      <c r="A234" s="73" t="s">
        <v>282</v>
      </c>
      <c r="B234" s="25" t="s">
        <v>283</v>
      </c>
      <c r="C234" s="5" t="s">
        <v>46</v>
      </c>
      <c r="D234" s="5"/>
      <c r="E234" s="17" t="str">
        <f t="shared" si="2"/>
        <v>1</v>
      </c>
      <c r="H234" s="74"/>
      <c r="I234" s="28"/>
    </row>
    <row r="235" spans="1:9" s="26" customFormat="1" ht="21">
      <c r="A235" s="69" t="s">
        <v>310</v>
      </c>
      <c r="B235" s="25" t="s">
        <v>202</v>
      </c>
      <c r="C235" s="5" t="s">
        <v>46</v>
      </c>
      <c r="D235" s="6">
        <v>18900</v>
      </c>
      <c r="E235" s="17" t="str">
        <f t="shared" si="2"/>
        <v>1</v>
      </c>
      <c r="H235" s="74"/>
      <c r="I235" s="28"/>
    </row>
    <row r="236" spans="1:9" s="26" customFormat="1" ht="21">
      <c r="A236" s="73" t="s">
        <v>312</v>
      </c>
      <c r="B236" s="25" t="s">
        <v>313</v>
      </c>
      <c r="C236" s="5" t="s">
        <v>45</v>
      </c>
      <c r="D236" s="5" t="s">
        <v>314</v>
      </c>
      <c r="E236" s="17" t="str">
        <f t="shared" si="2"/>
        <v>0.5</v>
      </c>
      <c r="H236" s="74"/>
      <c r="I236" s="28"/>
    </row>
    <row r="237" spans="1:9" s="26" customFormat="1" ht="21">
      <c r="A237" s="73" t="s">
        <v>318</v>
      </c>
      <c r="B237" s="25" t="s">
        <v>319</v>
      </c>
      <c r="C237" s="5" t="s">
        <v>45</v>
      </c>
      <c r="D237" s="5" t="s">
        <v>320</v>
      </c>
      <c r="E237" s="17" t="str">
        <f t="shared" si="2"/>
        <v>0.5</v>
      </c>
      <c r="H237" s="74"/>
      <c r="I237" s="28"/>
    </row>
    <row r="238" spans="1:9" s="26" customFormat="1" ht="21">
      <c r="A238" s="73" t="s">
        <v>321</v>
      </c>
      <c r="B238" s="25" t="s">
        <v>322</v>
      </c>
      <c r="C238" s="5" t="s">
        <v>45</v>
      </c>
      <c r="D238" s="5" t="s">
        <v>323</v>
      </c>
      <c r="E238" s="17" t="str">
        <f t="shared" si="2"/>
        <v>0.5</v>
      </c>
      <c r="H238" s="74"/>
      <c r="I238" s="28"/>
    </row>
    <row r="239" spans="1:9" s="26" customFormat="1" ht="21">
      <c r="A239" s="73" t="s">
        <v>342</v>
      </c>
      <c r="B239" s="25" t="s">
        <v>343</v>
      </c>
      <c r="C239" s="5" t="s">
        <v>45</v>
      </c>
      <c r="D239" s="5" t="s">
        <v>344</v>
      </c>
      <c r="E239" s="17" t="str">
        <f t="shared" si="2"/>
        <v>0.5</v>
      </c>
      <c r="H239" s="74"/>
      <c r="I239" s="28"/>
    </row>
    <row r="240" spans="1:9" s="26" customFormat="1" ht="21">
      <c r="A240" s="73" t="s">
        <v>293</v>
      </c>
      <c r="B240" s="25" t="s">
        <v>348</v>
      </c>
      <c r="C240" s="5" t="s">
        <v>45</v>
      </c>
      <c r="D240" s="5" t="s">
        <v>349</v>
      </c>
      <c r="E240" s="17" t="str">
        <f t="shared" si="2"/>
        <v>0.5</v>
      </c>
      <c r="H240" s="74"/>
      <c r="I240" s="28"/>
    </row>
    <row r="241" spans="1:9" s="26" customFormat="1" ht="42">
      <c r="A241" s="73" t="s">
        <v>357</v>
      </c>
      <c r="B241" s="66" t="s">
        <v>358</v>
      </c>
      <c r="C241" s="21" t="s">
        <v>46</v>
      </c>
      <c r="D241" s="21" t="s">
        <v>323</v>
      </c>
      <c r="E241" s="49" t="str">
        <f t="shared" si="2"/>
        <v>1</v>
      </c>
      <c r="H241" s="74"/>
      <c r="I241" s="28"/>
    </row>
    <row r="242" spans="1:9" s="26" customFormat="1" ht="21">
      <c r="A242" s="73"/>
      <c r="B242" s="25"/>
      <c r="C242" s="5"/>
      <c r="D242" s="5"/>
      <c r="E242" s="17" t="b">
        <f t="shared" si="2"/>
        <v>0</v>
      </c>
      <c r="H242" s="74"/>
      <c r="I242" s="28"/>
    </row>
    <row r="243" spans="1:5" s="26" customFormat="1" ht="21">
      <c r="A243" s="52"/>
      <c r="B243" s="93"/>
      <c r="C243" s="111"/>
      <c r="D243" s="95" t="s">
        <v>81</v>
      </c>
      <c r="E243" s="117">
        <f>E204+E205+E206+E207+E208+E209+E210+E211+E212+E213+E214+E215+E216+E217+E218+E219+E220+E221+E222+E223+E224+E225+E226+E227+E228+E229+E230+E231+E232+E233+E234+E235+E236+E237+E238+E239+E240+E241+E242</f>
        <v>33.5</v>
      </c>
    </row>
    <row r="244" spans="1:5" s="28" customFormat="1" ht="21">
      <c r="A244" s="287" t="s">
        <v>56</v>
      </c>
      <c r="B244" s="288"/>
      <c r="C244" s="288"/>
      <c r="D244" s="288"/>
      <c r="E244" s="289"/>
    </row>
    <row r="245" spans="1:5" s="28" customFormat="1" ht="63">
      <c r="A245" s="21" t="s">
        <v>0</v>
      </c>
      <c r="B245" s="21" t="s">
        <v>1</v>
      </c>
      <c r="C245" s="21" t="s">
        <v>2</v>
      </c>
      <c r="D245" s="22" t="s">
        <v>6</v>
      </c>
      <c r="E245" s="23" t="s">
        <v>53</v>
      </c>
    </row>
    <row r="246" spans="1:5" s="28" customFormat="1" ht="21">
      <c r="A246" s="5"/>
      <c r="B246" s="263" t="s">
        <v>372</v>
      </c>
      <c r="C246" s="255" t="s">
        <v>46</v>
      </c>
      <c r="D246" s="256"/>
      <c r="E246" s="250" t="str">
        <f>IF(C246="ประธาน","2",IF(C246="กรรมการ","1",IF(C246="เลขานุการ","1")))</f>
        <v>2</v>
      </c>
    </row>
    <row r="247" spans="1:5" s="26" customFormat="1" ht="21">
      <c r="A247" s="21"/>
      <c r="B247" s="251" t="s">
        <v>381</v>
      </c>
      <c r="C247" s="252" t="s">
        <v>46</v>
      </c>
      <c r="D247" s="262"/>
      <c r="E247" s="254" t="str">
        <f>IF(C247="ประธาน","2",IF(C247="กรรมการ","1",IF(C247="เลขานุการ","1")))</f>
        <v>2</v>
      </c>
    </row>
    <row r="248" spans="1:5" s="26" customFormat="1" ht="42">
      <c r="A248" s="252" t="s">
        <v>387</v>
      </c>
      <c r="B248" s="266" t="s">
        <v>385</v>
      </c>
      <c r="C248" s="268" t="s">
        <v>45</v>
      </c>
      <c r="D248" s="262"/>
      <c r="E248" s="254" t="str">
        <f>IF(C248="ประธาน","2",IF(C248="กรรมการ","1",IF(C248="เลขานุการ","1")))</f>
        <v>1</v>
      </c>
    </row>
    <row r="249" spans="1:5" ht="21">
      <c r="A249" s="52"/>
      <c r="B249" s="93"/>
      <c r="C249" s="110"/>
      <c r="D249" s="105" t="s">
        <v>81</v>
      </c>
      <c r="E249" s="80">
        <f>E246+E247+E248</f>
        <v>5</v>
      </c>
    </row>
    <row r="250" spans="1:5" ht="21">
      <c r="A250" s="52"/>
      <c r="B250" s="93"/>
      <c r="C250" s="52"/>
      <c r="D250" s="197"/>
      <c r="E250" s="176"/>
    </row>
    <row r="251" spans="1:5" ht="21">
      <c r="A251" s="291" t="s">
        <v>55</v>
      </c>
      <c r="B251" s="292"/>
      <c r="C251" s="292"/>
      <c r="D251" s="292"/>
      <c r="E251" s="293"/>
    </row>
    <row r="252" spans="1:5" ht="63">
      <c r="A252" s="21" t="s">
        <v>0</v>
      </c>
      <c r="B252" s="21" t="s">
        <v>1</v>
      </c>
      <c r="C252" s="21" t="s">
        <v>2</v>
      </c>
      <c r="D252" s="22" t="s">
        <v>6</v>
      </c>
      <c r="E252" s="23" t="s">
        <v>53</v>
      </c>
    </row>
    <row r="253" spans="1:5" ht="21">
      <c r="A253" s="5"/>
      <c r="B253" s="25"/>
      <c r="C253" s="5"/>
      <c r="D253" s="19"/>
      <c r="E253" s="17" t="b">
        <f>IF(C253="ประธาน","3",IF(C253="กรรมการ","1.5",IF(C253="เลขานุการ","1.5")))</f>
        <v>0</v>
      </c>
    </row>
    <row r="254" spans="1:5" ht="21">
      <c r="A254" s="8"/>
      <c r="B254" s="28"/>
      <c r="C254" s="8"/>
      <c r="D254" s="11"/>
      <c r="E254" s="31"/>
    </row>
    <row r="255" spans="1:5" s="28" customFormat="1" ht="26.25">
      <c r="A255" s="33" t="s">
        <v>82</v>
      </c>
      <c r="B255" s="26"/>
      <c r="C255" s="26"/>
      <c r="D255" s="26"/>
      <c r="E255" s="26"/>
    </row>
    <row r="256" spans="1:5" s="28" customFormat="1" ht="21">
      <c r="A256" s="294" t="s">
        <v>54</v>
      </c>
      <c r="B256" s="295"/>
      <c r="C256" s="295"/>
      <c r="D256" s="295"/>
      <c r="E256" s="296"/>
    </row>
    <row r="257" spans="1:5" s="28" customFormat="1" ht="63">
      <c r="A257" s="21" t="s">
        <v>0</v>
      </c>
      <c r="B257" s="21" t="s">
        <v>1</v>
      </c>
      <c r="C257" s="21" t="s">
        <v>2</v>
      </c>
      <c r="D257" s="22" t="s">
        <v>6</v>
      </c>
      <c r="E257" s="18" t="s">
        <v>53</v>
      </c>
    </row>
    <row r="258" spans="1:5" s="28" customFormat="1" ht="21">
      <c r="A258" s="210" t="s">
        <v>337</v>
      </c>
      <c r="B258" s="36" t="s">
        <v>87</v>
      </c>
      <c r="C258" s="37" t="s">
        <v>45</v>
      </c>
      <c r="D258" s="38">
        <v>7700</v>
      </c>
      <c r="E258" s="39" t="str">
        <f aca="true" t="shared" si="3" ref="E258:E275">IF(C258="ประธาน","1",IF(C258="กรรมการ","0.5",IF(C258="เลขานุการ","0.5")))</f>
        <v>0.5</v>
      </c>
    </row>
    <row r="259" spans="1:5" s="28" customFormat="1" ht="21">
      <c r="A259" s="145" t="s">
        <v>337</v>
      </c>
      <c r="B259" s="136" t="s">
        <v>78</v>
      </c>
      <c r="C259" s="37" t="s">
        <v>45</v>
      </c>
      <c r="D259" s="37" t="s">
        <v>79</v>
      </c>
      <c r="E259" s="137" t="str">
        <f t="shared" si="3"/>
        <v>0.5</v>
      </c>
    </row>
    <row r="260" spans="1:5" s="28" customFormat="1" ht="21">
      <c r="A260" s="145" t="s">
        <v>337</v>
      </c>
      <c r="B260" s="136" t="s">
        <v>77</v>
      </c>
      <c r="C260" s="37" t="s">
        <v>45</v>
      </c>
      <c r="D260" s="127">
        <v>2046</v>
      </c>
      <c r="E260" s="137" t="str">
        <f t="shared" si="3"/>
        <v>0.5</v>
      </c>
    </row>
    <row r="261" spans="1:5" s="28" customFormat="1" ht="21">
      <c r="A261" s="145" t="s">
        <v>337</v>
      </c>
      <c r="B261" s="36" t="s">
        <v>99</v>
      </c>
      <c r="C261" s="37" t="s">
        <v>45</v>
      </c>
      <c r="D261" s="37" t="s">
        <v>79</v>
      </c>
      <c r="E261" s="137" t="str">
        <f t="shared" si="3"/>
        <v>0.5</v>
      </c>
    </row>
    <row r="262" spans="1:5" s="28" customFormat="1" ht="21">
      <c r="A262" s="145" t="s">
        <v>337</v>
      </c>
      <c r="B262" s="36" t="s">
        <v>100</v>
      </c>
      <c r="C262" s="37" t="s">
        <v>45</v>
      </c>
      <c r="D262" s="37" t="s">
        <v>79</v>
      </c>
      <c r="E262" s="137" t="str">
        <f t="shared" si="3"/>
        <v>0.5</v>
      </c>
    </row>
    <row r="263" spans="1:5" s="28" customFormat="1" ht="21">
      <c r="A263" s="145" t="s">
        <v>337</v>
      </c>
      <c r="B263" s="36" t="s">
        <v>102</v>
      </c>
      <c r="C263" s="37" t="s">
        <v>45</v>
      </c>
      <c r="D263" s="37" t="s">
        <v>98</v>
      </c>
      <c r="E263" s="137" t="str">
        <f t="shared" si="3"/>
        <v>0.5</v>
      </c>
    </row>
    <row r="264" spans="1:5" s="28" customFormat="1" ht="21">
      <c r="A264" s="145" t="s">
        <v>337</v>
      </c>
      <c r="B264" s="36" t="s">
        <v>103</v>
      </c>
      <c r="C264" s="37" t="s">
        <v>45</v>
      </c>
      <c r="D264" s="37" t="s">
        <v>98</v>
      </c>
      <c r="E264" s="137" t="str">
        <f t="shared" si="3"/>
        <v>0.5</v>
      </c>
    </row>
    <row r="265" spans="1:5" s="28" customFormat="1" ht="21">
      <c r="A265" s="145" t="s">
        <v>337</v>
      </c>
      <c r="B265" s="36" t="s">
        <v>149</v>
      </c>
      <c r="C265" s="37" t="s">
        <v>45</v>
      </c>
      <c r="D265" s="37" t="s">
        <v>79</v>
      </c>
      <c r="E265" s="137" t="str">
        <f t="shared" si="3"/>
        <v>0.5</v>
      </c>
    </row>
    <row r="266" spans="1:5" s="28" customFormat="1" ht="21">
      <c r="A266" s="145" t="s">
        <v>337</v>
      </c>
      <c r="B266" s="36" t="s">
        <v>148</v>
      </c>
      <c r="C266" s="37" t="s">
        <v>45</v>
      </c>
      <c r="D266" s="37" t="s">
        <v>79</v>
      </c>
      <c r="E266" s="137" t="str">
        <f t="shared" si="3"/>
        <v>0.5</v>
      </c>
    </row>
    <row r="267" spans="1:5" s="28" customFormat="1" ht="21">
      <c r="A267" s="145" t="s">
        <v>337</v>
      </c>
      <c r="B267" s="36" t="s">
        <v>367</v>
      </c>
      <c r="C267" s="37" t="s">
        <v>45</v>
      </c>
      <c r="D267" s="37" t="s">
        <v>368</v>
      </c>
      <c r="E267" s="137" t="str">
        <f t="shared" si="3"/>
        <v>0.5</v>
      </c>
    </row>
    <row r="268" spans="1:5" s="28" customFormat="1" ht="21">
      <c r="A268" s="73" t="s">
        <v>121</v>
      </c>
      <c r="B268" s="20" t="s">
        <v>125</v>
      </c>
      <c r="C268" s="5" t="s">
        <v>45</v>
      </c>
      <c r="D268" s="5" t="s">
        <v>123</v>
      </c>
      <c r="E268" s="137" t="str">
        <f t="shared" si="3"/>
        <v>0.5</v>
      </c>
    </row>
    <row r="269" spans="1:5" s="28" customFormat="1" ht="21">
      <c r="A269" s="21" t="s">
        <v>163</v>
      </c>
      <c r="B269" s="59" t="s">
        <v>177</v>
      </c>
      <c r="C269" s="5" t="s">
        <v>45</v>
      </c>
      <c r="D269" s="6">
        <v>22535</v>
      </c>
      <c r="E269" s="137" t="str">
        <f t="shared" si="3"/>
        <v>0.5</v>
      </c>
    </row>
    <row r="270" spans="1:5" s="28" customFormat="1" ht="42">
      <c r="A270" s="73" t="s">
        <v>181</v>
      </c>
      <c r="B270" s="57" t="s">
        <v>182</v>
      </c>
      <c r="C270" s="5" t="s">
        <v>45</v>
      </c>
      <c r="D270" s="6">
        <v>98000</v>
      </c>
      <c r="E270" s="137" t="str">
        <f t="shared" si="3"/>
        <v>0.5</v>
      </c>
    </row>
    <row r="271" spans="1:5" s="28" customFormat="1" ht="21">
      <c r="A271" s="73" t="s">
        <v>251</v>
      </c>
      <c r="B271" s="25" t="s">
        <v>253</v>
      </c>
      <c r="C271" s="5" t="s">
        <v>45</v>
      </c>
      <c r="D271" s="5" t="s">
        <v>254</v>
      </c>
      <c r="E271" s="137" t="str">
        <f t="shared" si="3"/>
        <v>0.5</v>
      </c>
    </row>
    <row r="272" spans="1:5" s="28" customFormat="1" ht="21">
      <c r="A272" s="21" t="s">
        <v>289</v>
      </c>
      <c r="B272" s="59" t="s">
        <v>290</v>
      </c>
      <c r="C272" s="21" t="s">
        <v>45</v>
      </c>
      <c r="D272" s="5" t="s">
        <v>291</v>
      </c>
      <c r="E272" s="137" t="str">
        <f t="shared" si="3"/>
        <v>0.5</v>
      </c>
    </row>
    <row r="273" spans="1:5" s="28" customFormat="1" ht="21">
      <c r="A273" s="69" t="s">
        <v>310</v>
      </c>
      <c r="B273" s="25" t="s">
        <v>202</v>
      </c>
      <c r="C273" s="5" t="s">
        <v>45</v>
      </c>
      <c r="D273" s="6">
        <v>18900</v>
      </c>
      <c r="E273" s="137" t="str">
        <f t="shared" si="3"/>
        <v>0.5</v>
      </c>
    </row>
    <row r="274" spans="1:5" s="28" customFormat="1" ht="42">
      <c r="A274" s="73" t="s">
        <v>357</v>
      </c>
      <c r="B274" s="66" t="s">
        <v>358</v>
      </c>
      <c r="C274" s="21" t="s">
        <v>45</v>
      </c>
      <c r="D274" s="21" t="s">
        <v>323</v>
      </c>
      <c r="E274" s="137" t="str">
        <f t="shared" si="3"/>
        <v>0.5</v>
      </c>
    </row>
    <row r="275" spans="1:5" s="28" customFormat="1" ht="21">
      <c r="A275" s="73"/>
      <c r="B275" s="25"/>
      <c r="C275" s="5"/>
      <c r="D275" s="5"/>
      <c r="E275" s="137" t="b">
        <f t="shared" si="3"/>
        <v>0</v>
      </c>
    </row>
    <row r="276" spans="1:5" s="28" customFormat="1" ht="21">
      <c r="A276" s="52"/>
      <c r="B276" s="93"/>
      <c r="C276" s="110"/>
      <c r="D276" s="115" t="s">
        <v>81</v>
      </c>
      <c r="E276" s="113">
        <f>E258+E259+E262+E263+E265+E266+E267+E268+E269+E270+E271+E272+E273+E274+E275</f>
        <v>7</v>
      </c>
    </row>
    <row r="277" spans="1:5" s="28" customFormat="1" ht="21">
      <c r="A277" s="8"/>
      <c r="C277" s="8"/>
      <c r="D277" s="228"/>
      <c r="E277" s="239"/>
    </row>
    <row r="278" spans="1:5" s="28" customFormat="1" ht="21">
      <c r="A278" s="8"/>
      <c r="C278" s="8"/>
      <c r="D278" s="240"/>
      <c r="E278" s="241"/>
    </row>
    <row r="279" spans="1:5" s="28" customFormat="1" ht="21">
      <c r="A279" s="8"/>
      <c r="C279" s="8"/>
      <c r="D279" s="240"/>
      <c r="E279" s="241"/>
    </row>
    <row r="280" spans="1:5" s="28" customFormat="1" ht="21">
      <c r="A280" s="8"/>
      <c r="C280" s="8"/>
      <c r="D280" s="240"/>
      <c r="E280" s="241"/>
    </row>
    <row r="281" spans="1:5" s="28" customFormat="1" ht="21">
      <c r="A281" s="8"/>
      <c r="C281" s="8"/>
      <c r="D281" s="227"/>
      <c r="E281" s="242"/>
    </row>
    <row r="282" spans="1:5" s="28" customFormat="1" ht="21">
      <c r="A282" s="287" t="s">
        <v>56</v>
      </c>
      <c r="B282" s="288"/>
      <c r="C282" s="288"/>
      <c r="D282" s="288"/>
      <c r="E282" s="289"/>
    </row>
    <row r="283" spans="1:5" s="28" customFormat="1" ht="63">
      <c r="A283" s="21" t="s">
        <v>0</v>
      </c>
      <c r="B283" s="21" t="s">
        <v>1</v>
      </c>
      <c r="C283" s="21" t="s">
        <v>2</v>
      </c>
      <c r="D283" s="22" t="s">
        <v>6</v>
      </c>
      <c r="E283" s="23" t="s">
        <v>53</v>
      </c>
    </row>
    <row r="284" spans="1:5" s="28" customFormat="1" ht="42">
      <c r="A284" s="252" t="s">
        <v>390</v>
      </c>
      <c r="B284" s="266" t="s">
        <v>391</v>
      </c>
      <c r="C284" s="252" t="s">
        <v>45</v>
      </c>
      <c r="D284" s="253"/>
      <c r="E284" s="254" t="str">
        <f>IF(C284="ประธาน","2",IF(C284="กรรมการ","1",IF(C284="เลขานุการ","1")))</f>
        <v>1</v>
      </c>
    </row>
    <row r="285" spans="1:5" s="28" customFormat="1" ht="21">
      <c r="A285" s="73"/>
      <c r="B285" s="57"/>
      <c r="C285" s="21"/>
      <c r="D285" s="19"/>
      <c r="E285" s="17" t="b">
        <f>IF(C285="ประธาน","2",IF(C285="กรรมการ","1",IF(C285="เลขานุการ","1")))</f>
        <v>0</v>
      </c>
    </row>
    <row r="286" spans="1:5" s="26" customFormat="1" ht="21">
      <c r="A286" s="52"/>
      <c r="B286" s="93"/>
      <c r="C286" s="110"/>
      <c r="D286" s="105" t="s">
        <v>81</v>
      </c>
      <c r="E286" s="80">
        <f>E284+E285</f>
        <v>1</v>
      </c>
    </row>
    <row r="287" spans="1:5" ht="21">
      <c r="A287" s="8"/>
      <c r="B287" s="28"/>
      <c r="C287" s="8"/>
      <c r="D287" s="8"/>
      <c r="E287" s="14"/>
    </row>
    <row r="288" spans="1:5" ht="21">
      <c r="A288" s="291" t="s">
        <v>55</v>
      </c>
      <c r="B288" s="292"/>
      <c r="C288" s="292"/>
      <c r="D288" s="292"/>
      <c r="E288" s="293"/>
    </row>
    <row r="289" spans="1:5" ht="63">
      <c r="A289" s="21" t="s">
        <v>0</v>
      </c>
      <c r="B289" s="21" t="s">
        <v>1</v>
      </c>
      <c r="C289" s="21" t="s">
        <v>2</v>
      </c>
      <c r="D289" s="22" t="s">
        <v>6</v>
      </c>
      <c r="E289" s="23" t="s">
        <v>53</v>
      </c>
    </row>
    <row r="290" spans="1:5" ht="21">
      <c r="A290" s="5"/>
      <c r="B290" s="25"/>
      <c r="C290" s="5"/>
      <c r="D290" s="19"/>
      <c r="E290" s="17" t="b">
        <f>IF(C290="ประธาน","3",IF(C290="กรรมการ","1.5",IF(C290="เลขานุการ","1.5")))</f>
        <v>0</v>
      </c>
    </row>
    <row r="291" spans="1:5" ht="21">
      <c r="A291" s="5"/>
      <c r="B291" s="25"/>
      <c r="C291" s="5"/>
      <c r="D291" s="6"/>
      <c r="E291" s="17" t="b">
        <f>IF(C291="ประธาน","3",IF(C291="กรรมการ","1.5",IF(C291="เลขานุการ","1.5")))</f>
        <v>0</v>
      </c>
    </row>
    <row r="292" spans="1:5" ht="21">
      <c r="A292" s="5"/>
      <c r="B292" s="25"/>
      <c r="C292" s="5"/>
      <c r="D292" s="6"/>
      <c r="E292" s="17" t="b">
        <f>IF(C292="ประธาน","3",IF(C292="กรรมการ","1.5",IF(C292="เลขานุการ","1.5")))</f>
        <v>0</v>
      </c>
    </row>
    <row r="293" spans="1:5" ht="21">
      <c r="A293" s="8"/>
      <c r="B293" s="28"/>
      <c r="C293" s="8"/>
      <c r="D293" s="10"/>
      <c r="E293" s="31"/>
    </row>
    <row r="294" spans="1:5" ht="21">
      <c r="A294" s="8"/>
      <c r="B294" s="9"/>
      <c r="C294" s="8"/>
      <c r="D294" s="8"/>
      <c r="E294" s="10"/>
    </row>
    <row r="295" spans="1:5" ht="21">
      <c r="A295" s="8"/>
      <c r="B295" s="9"/>
      <c r="C295" s="8"/>
      <c r="D295" s="8"/>
      <c r="E295" s="10"/>
    </row>
    <row r="296" spans="1:5" ht="21">
      <c r="A296" s="8"/>
      <c r="B296" s="9"/>
      <c r="C296" s="8"/>
      <c r="D296" s="8"/>
      <c r="E296" s="10"/>
    </row>
    <row r="297" spans="1:5" ht="21">
      <c r="A297" s="8"/>
      <c r="B297" s="9"/>
      <c r="C297" s="8"/>
      <c r="D297" s="8"/>
      <c r="E297" s="10"/>
    </row>
    <row r="298" spans="1:5" ht="21">
      <c r="A298" s="8"/>
      <c r="B298" s="9"/>
      <c r="C298" s="8"/>
      <c r="D298" s="8"/>
      <c r="E298" s="10"/>
    </row>
    <row r="299" spans="1:5" ht="21">
      <c r="A299" s="8"/>
      <c r="B299" s="9"/>
      <c r="C299" s="8"/>
      <c r="D299" s="8"/>
      <c r="E299" s="10"/>
    </row>
    <row r="300" spans="1:5" ht="21">
      <c r="A300" s="8"/>
      <c r="B300" s="9"/>
      <c r="C300" s="8"/>
      <c r="D300" s="8"/>
      <c r="E300" s="10"/>
    </row>
    <row r="301" spans="1:5" ht="21">
      <c r="A301" s="8"/>
      <c r="B301" s="9"/>
      <c r="C301" s="8"/>
      <c r="D301" s="8"/>
      <c r="E301" s="10"/>
    </row>
    <row r="302" spans="1:5" ht="21">
      <c r="A302" s="8"/>
      <c r="B302" s="9"/>
      <c r="C302" s="8"/>
      <c r="D302" s="8"/>
      <c r="E302" s="10"/>
    </row>
    <row r="303" spans="1:5" ht="21">
      <c r="A303" s="8"/>
      <c r="B303" s="9"/>
      <c r="C303" s="8"/>
      <c r="D303" s="8"/>
      <c r="E303" s="10"/>
    </row>
    <row r="304" spans="1:5" ht="21">
      <c r="A304" s="8"/>
      <c r="B304" s="9"/>
      <c r="C304" s="8"/>
      <c r="D304" s="8"/>
      <c r="E304" s="10"/>
    </row>
    <row r="305" spans="1:5" ht="21">
      <c r="A305" s="8"/>
      <c r="B305" s="9"/>
      <c r="C305" s="8"/>
      <c r="D305" s="8"/>
      <c r="E305" s="10"/>
    </row>
    <row r="306" spans="1:5" ht="21">
      <c r="A306" s="8"/>
      <c r="B306" s="9"/>
      <c r="C306" s="8"/>
      <c r="D306" s="8"/>
      <c r="E306" s="10"/>
    </row>
    <row r="307" spans="1:5" s="28" customFormat="1" ht="26.25">
      <c r="A307" s="33" t="s">
        <v>84</v>
      </c>
      <c r="B307" s="26"/>
      <c r="C307" s="26"/>
      <c r="D307" s="26"/>
      <c r="E307" s="26"/>
    </row>
    <row r="308" spans="1:5" s="28" customFormat="1" ht="21">
      <c r="A308" s="294" t="s">
        <v>54</v>
      </c>
      <c r="B308" s="295"/>
      <c r="C308" s="295"/>
      <c r="D308" s="295"/>
      <c r="E308" s="296"/>
    </row>
    <row r="309" spans="1:5" s="28" customFormat="1" ht="63">
      <c r="A309" s="21" t="s">
        <v>0</v>
      </c>
      <c r="B309" s="21" t="s">
        <v>1</v>
      </c>
      <c r="C309" s="21" t="s">
        <v>2</v>
      </c>
      <c r="D309" s="22" t="s">
        <v>6</v>
      </c>
      <c r="E309" s="18" t="s">
        <v>53</v>
      </c>
    </row>
    <row r="310" spans="1:5" s="28" customFormat="1" ht="21">
      <c r="A310" s="73" t="s">
        <v>230</v>
      </c>
      <c r="B310" s="59" t="s">
        <v>232</v>
      </c>
      <c r="C310" s="21" t="s">
        <v>45</v>
      </c>
      <c r="D310" s="22">
        <v>30000</v>
      </c>
      <c r="E310" s="49" t="str">
        <f>IF(C310="ประธาน","1",IF(C310="กรรมการ","0.5",IF(C310="เลขานุการ","0.5")))</f>
        <v>0.5</v>
      </c>
    </row>
    <row r="311" spans="1:5" s="28" customFormat="1" ht="21">
      <c r="A311" s="73"/>
      <c r="B311" s="59"/>
      <c r="C311" s="21"/>
      <c r="D311" s="22"/>
      <c r="E311" s="49" t="b">
        <f>IF(C311="ประธาน","1",IF(C311="กรรมการ","0.5",IF(C311="เลขานุการ","0.5")))</f>
        <v>0</v>
      </c>
    </row>
    <row r="312" spans="1:5" s="28" customFormat="1" ht="21">
      <c r="A312" s="52"/>
      <c r="B312" s="93"/>
      <c r="C312" s="110"/>
      <c r="D312" s="115" t="s">
        <v>81</v>
      </c>
      <c r="E312" s="113">
        <f>E310+E311</f>
        <v>0.5</v>
      </c>
    </row>
    <row r="313" s="26" customFormat="1" ht="21"/>
    <row r="314" spans="1:5" s="28" customFormat="1" ht="21">
      <c r="A314" s="287" t="s">
        <v>56</v>
      </c>
      <c r="B314" s="288"/>
      <c r="C314" s="288"/>
      <c r="D314" s="288"/>
      <c r="E314" s="289"/>
    </row>
    <row r="315" spans="1:12" s="28" customFormat="1" ht="63">
      <c r="A315" s="21" t="s">
        <v>0</v>
      </c>
      <c r="B315" s="21" t="s">
        <v>1</v>
      </c>
      <c r="C315" s="21" t="s">
        <v>2</v>
      </c>
      <c r="D315" s="22" t="s">
        <v>6</v>
      </c>
      <c r="E315" s="23" t="s">
        <v>53</v>
      </c>
      <c r="I315" s="154"/>
      <c r="K315" s="8"/>
      <c r="L315" s="11"/>
    </row>
    <row r="316" spans="1:5" s="28" customFormat="1" ht="21">
      <c r="A316" s="5"/>
      <c r="B316" s="25"/>
      <c r="C316" s="5"/>
      <c r="D316" s="19"/>
      <c r="E316" s="17" t="b">
        <f>IF(C316="ประธาน","2",IF(C316="กรรมการ","1",IF(C316="เลขานุการ","1")))</f>
        <v>0</v>
      </c>
    </row>
    <row r="317" spans="1:5" s="26" customFormat="1" ht="21">
      <c r="A317" s="52"/>
      <c r="B317" s="93"/>
      <c r="C317" s="110"/>
      <c r="D317" s="105" t="s">
        <v>81</v>
      </c>
      <c r="E317" s="80" t="b">
        <f>E316</f>
        <v>0</v>
      </c>
    </row>
    <row r="318" spans="1:5" s="26" customFormat="1" ht="21">
      <c r="A318" s="8"/>
      <c r="B318" s="28"/>
      <c r="C318" s="8"/>
      <c r="D318" s="123"/>
      <c r="E318" s="122"/>
    </row>
    <row r="319" spans="1:5" ht="21">
      <c r="A319" s="8"/>
      <c r="B319" s="28"/>
      <c r="C319" s="8"/>
      <c r="D319" s="8"/>
      <c r="E319" s="14"/>
    </row>
    <row r="320" spans="1:5" ht="21">
      <c r="A320" s="291" t="s">
        <v>55</v>
      </c>
      <c r="B320" s="292"/>
      <c r="C320" s="292"/>
      <c r="D320" s="292"/>
      <c r="E320" s="293"/>
    </row>
    <row r="321" spans="1:5" ht="63">
      <c r="A321" s="21" t="s">
        <v>0</v>
      </c>
      <c r="B321" s="21" t="s">
        <v>1</v>
      </c>
      <c r="C321" s="21" t="s">
        <v>2</v>
      </c>
      <c r="D321" s="22" t="s">
        <v>6</v>
      </c>
      <c r="E321" s="23" t="s">
        <v>53</v>
      </c>
    </row>
    <row r="322" spans="1:5" ht="21">
      <c r="A322" s="5"/>
      <c r="B322" s="25"/>
      <c r="C322" s="5"/>
      <c r="D322" s="19"/>
      <c r="E322" s="17" t="b">
        <f>IF(C322="ประธาน","3",IF(C322="กรรมการ","1.5",IF(C322="เลขานุการ","1.5")))</f>
        <v>0</v>
      </c>
    </row>
    <row r="323" spans="1:5" ht="21">
      <c r="A323" s="5"/>
      <c r="B323" s="25"/>
      <c r="C323" s="5"/>
      <c r="D323" s="6"/>
      <c r="E323" s="17" t="b">
        <f>IF(C323="ประธาน","3",IF(C323="กรรมการ","1.5",IF(C323="เลขานุการ","1.5")))</f>
        <v>0</v>
      </c>
    </row>
    <row r="324" spans="1:5" ht="21">
      <c r="A324" s="5"/>
      <c r="B324" s="25"/>
      <c r="C324" s="5"/>
      <c r="D324" s="6"/>
      <c r="E324" s="17" t="b">
        <f>IF(C324="ประธาน","3",IF(C324="กรรมการ","1.5",IF(C324="เลขานุการ","1.5")))</f>
        <v>0</v>
      </c>
    </row>
    <row r="325" spans="1:5" ht="21">
      <c r="A325" s="8"/>
      <c r="B325" s="9"/>
      <c r="C325" s="8"/>
      <c r="D325" s="8"/>
      <c r="E325" s="10"/>
    </row>
    <row r="326" spans="1:5" ht="21">
      <c r="A326" s="8"/>
      <c r="B326" s="9"/>
      <c r="C326" s="8"/>
      <c r="D326" s="8"/>
      <c r="E326" s="10"/>
    </row>
    <row r="327" spans="1:5" ht="21">
      <c r="A327" s="8"/>
      <c r="B327" s="9"/>
      <c r="C327" s="8"/>
      <c r="D327" s="8"/>
      <c r="E327" s="10"/>
    </row>
    <row r="328" spans="1:5" ht="21">
      <c r="A328" s="9"/>
      <c r="B328" s="9"/>
      <c r="C328" s="9"/>
      <c r="D328" s="9"/>
      <c r="E328" s="12"/>
    </row>
    <row r="329" spans="1:5" ht="21">
      <c r="A329" s="9"/>
      <c r="B329" s="9"/>
      <c r="C329" s="9"/>
      <c r="D329" s="9"/>
      <c r="E329" s="12"/>
    </row>
    <row r="330" spans="1:5" ht="21">
      <c r="A330" s="9"/>
      <c r="B330" s="9"/>
      <c r="C330" s="9"/>
      <c r="D330" s="9"/>
      <c r="E330" s="12"/>
    </row>
    <row r="331" spans="1:5" ht="21">
      <c r="A331" s="9"/>
      <c r="B331" s="9"/>
      <c r="C331" s="9"/>
      <c r="D331" s="9"/>
      <c r="E331" s="12"/>
    </row>
    <row r="332" spans="1:5" s="28" customFormat="1" ht="26.25">
      <c r="A332" s="33" t="s">
        <v>88</v>
      </c>
      <c r="B332" s="26"/>
      <c r="C332" s="26"/>
      <c r="D332" s="26"/>
      <c r="E332" s="26"/>
    </row>
    <row r="333" spans="1:5" s="28" customFormat="1" ht="21">
      <c r="A333" s="294" t="s">
        <v>54</v>
      </c>
      <c r="B333" s="295"/>
      <c r="C333" s="295"/>
      <c r="D333" s="295"/>
      <c r="E333" s="296"/>
    </row>
    <row r="334" spans="1:5" s="28" customFormat="1" ht="63">
      <c r="A334" s="21" t="s">
        <v>0</v>
      </c>
      <c r="B334" s="21" t="s">
        <v>1</v>
      </c>
      <c r="C334" s="21" t="s">
        <v>2</v>
      </c>
      <c r="D334" s="22" t="s">
        <v>6</v>
      </c>
      <c r="E334" s="18" t="s">
        <v>53</v>
      </c>
    </row>
    <row r="335" spans="1:5" s="28" customFormat="1" ht="42">
      <c r="A335" s="73" t="s">
        <v>128</v>
      </c>
      <c r="B335" s="59" t="s">
        <v>140</v>
      </c>
      <c r="C335" s="21" t="s">
        <v>45</v>
      </c>
      <c r="D335" s="22">
        <v>9000</v>
      </c>
      <c r="E335" s="49" t="str">
        <f>IF(C335="ประธาน","1",IF(C335="กรรมการ","0.5",IF(C335="เลขานุการ","0.5")))</f>
        <v>0.5</v>
      </c>
    </row>
    <row r="336" spans="1:5" s="28" customFormat="1" ht="21">
      <c r="A336" s="73"/>
      <c r="B336" s="59"/>
      <c r="C336" s="21"/>
      <c r="D336" s="22"/>
      <c r="E336" s="49" t="b">
        <f>IF(C336="ประธาน","1",IF(C336="กรรมการ","0.5",IF(C336="เลขานุการ","0.5")))</f>
        <v>0</v>
      </c>
    </row>
    <row r="337" spans="1:5" s="28" customFormat="1" ht="21">
      <c r="A337" s="52"/>
      <c r="B337" s="93"/>
      <c r="C337" s="110"/>
      <c r="D337" s="115" t="s">
        <v>81</v>
      </c>
      <c r="E337" s="113">
        <f>E335+E336</f>
        <v>0.5</v>
      </c>
    </row>
    <row r="338" s="26" customFormat="1" ht="21"/>
    <row r="339" spans="1:5" s="28" customFormat="1" ht="21">
      <c r="A339" s="287" t="s">
        <v>56</v>
      </c>
      <c r="B339" s="288"/>
      <c r="C339" s="288"/>
      <c r="D339" s="288"/>
      <c r="E339" s="289"/>
    </row>
    <row r="340" spans="1:5" s="28" customFormat="1" ht="63">
      <c r="A340" s="21" t="s">
        <v>0</v>
      </c>
      <c r="B340" s="21" t="s">
        <v>1</v>
      </c>
      <c r="C340" s="21" t="s">
        <v>2</v>
      </c>
      <c r="D340" s="22" t="s">
        <v>6</v>
      </c>
      <c r="E340" s="23" t="s">
        <v>53</v>
      </c>
    </row>
    <row r="341" spans="1:5" s="28" customFormat="1" ht="21">
      <c r="A341" s="5"/>
      <c r="B341" s="25"/>
      <c r="C341" s="5"/>
      <c r="D341" s="19"/>
      <c r="E341" s="17" t="b">
        <f>IF(C341="ประธาน","2",IF(C341="กรรมการ","1",IF(C341="เลขานุการ","1")))</f>
        <v>0</v>
      </c>
    </row>
    <row r="342" spans="1:5" s="26" customFormat="1" ht="21">
      <c r="A342" s="52"/>
      <c r="B342" s="93"/>
      <c r="C342" s="110"/>
      <c r="D342" s="105" t="s">
        <v>81</v>
      </c>
      <c r="E342" s="80" t="b">
        <f>E341</f>
        <v>0</v>
      </c>
    </row>
    <row r="343" spans="1:5" s="26" customFormat="1" ht="21">
      <c r="A343" s="8"/>
      <c r="B343" s="28"/>
      <c r="C343" s="8"/>
      <c r="D343" s="123"/>
      <c r="E343" s="122"/>
    </row>
    <row r="344" spans="1:5" ht="21">
      <c r="A344" s="8"/>
      <c r="B344" s="28"/>
      <c r="C344" s="8"/>
      <c r="D344" s="8"/>
      <c r="E344" s="14"/>
    </row>
    <row r="345" spans="1:5" ht="21">
      <c r="A345" s="291" t="s">
        <v>55</v>
      </c>
      <c r="B345" s="292"/>
      <c r="C345" s="292"/>
      <c r="D345" s="292"/>
      <c r="E345" s="293"/>
    </row>
    <row r="346" spans="1:5" ht="63">
      <c r="A346" s="21" t="s">
        <v>0</v>
      </c>
      <c r="B346" s="21" t="s">
        <v>1</v>
      </c>
      <c r="C346" s="21" t="s">
        <v>2</v>
      </c>
      <c r="D346" s="22" t="s">
        <v>6</v>
      </c>
      <c r="E346" s="23" t="s">
        <v>53</v>
      </c>
    </row>
    <row r="347" spans="1:5" ht="21">
      <c r="A347" s="5"/>
      <c r="B347" s="25"/>
      <c r="C347" s="5"/>
      <c r="D347" s="19"/>
      <c r="E347" s="17" t="b">
        <f>IF(C347="ประธาน","3",IF(C347="กรรมการ","1.5",IF(C347="เลขานุการ","1.5")))</f>
        <v>0</v>
      </c>
    </row>
    <row r="348" spans="1:5" ht="21">
      <c r="A348" s="5"/>
      <c r="B348" s="25"/>
      <c r="C348" s="5"/>
      <c r="D348" s="6"/>
      <c r="E348" s="17" t="b">
        <f>IF(C348="ประธาน","3",IF(C348="กรรมการ","1.5",IF(C348="เลขานุการ","1.5")))</f>
        <v>0</v>
      </c>
    </row>
    <row r="349" spans="1:5" ht="21">
      <c r="A349" s="5"/>
      <c r="B349" s="25"/>
      <c r="C349" s="5"/>
      <c r="D349" s="6"/>
      <c r="E349" s="17" t="b">
        <f>IF(C349="ประธาน","3",IF(C349="กรรมการ","1.5",IF(C349="เลขานุการ","1.5")))</f>
        <v>0</v>
      </c>
    </row>
  </sheetData>
  <sheetProtection/>
  <mergeCells count="37">
    <mergeCell ref="A333:E333"/>
    <mergeCell ref="A339:E339"/>
    <mergeCell ref="A345:E345"/>
    <mergeCell ref="A24:E24"/>
    <mergeCell ref="A30:E30"/>
    <mergeCell ref="A59:E59"/>
    <mergeCell ref="A65:E65"/>
    <mergeCell ref="A82:E82"/>
    <mergeCell ref="A90:E90"/>
    <mergeCell ref="A95:E95"/>
    <mergeCell ref="A106:E106"/>
    <mergeCell ref="A73:E73"/>
    <mergeCell ref="A149:E149"/>
    <mergeCell ref="A155:E155"/>
    <mergeCell ref="A164:E164"/>
    <mergeCell ref="A169:E169"/>
    <mergeCell ref="A1:E1"/>
    <mergeCell ref="A2:E2"/>
    <mergeCell ref="A3:E3"/>
    <mergeCell ref="A6:E6"/>
    <mergeCell ref="A4:E4"/>
    <mergeCell ref="A115:E115"/>
    <mergeCell ref="A121:E121"/>
    <mergeCell ref="A132:E132"/>
    <mergeCell ref="A143:E143"/>
    <mergeCell ref="A244:E244"/>
    <mergeCell ref="A251:E251"/>
    <mergeCell ref="A180:E180"/>
    <mergeCell ref="A190:E190"/>
    <mergeCell ref="A195:E195"/>
    <mergeCell ref="A202:E202"/>
    <mergeCell ref="A320:E320"/>
    <mergeCell ref="A256:E256"/>
    <mergeCell ref="A282:E282"/>
    <mergeCell ref="A288:E288"/>
    <mergeCell ref="A308:E308"/>
    <mergeCell ref="A314:E314"/>
  </mergeCells>
  <conditionalFormatting sqref="E347:E349 E341:E343 E322:E324 E316:E318 E335:E336 E310:E311 E290:E293 E284:E285 E258:E275 E253:E254 E197:E200 E192:E193 E204:E242 E182:F183 E171:E178 E166:E167 E158:E161 E183:E187 E246:E248 E151:E153 E145:E146 E134:E140 E123:E130 E117:E118 E108:E112 E97:E104 E92:E93 E84:E87 E75:E77 E32:E57 E26:E27 E11:E16 E8:E9 E67:E70">
    <cfRule type="cellIs" priority="78" dxfId="0" operator="lessThan" stopIfTrue="1">
      <formula>60</formula>
    </cfRule>
  </conditionalFormatting>
  <printOptions/>
  <pageMargins left="0.6299212598425197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&amp;C&amp;P&amp;Rภาคบริหารฯ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5"/>
  <sheetViews>
    <sheetView zoomScale="120" zoomScaleNormal="120" zoomScalePageLayoutView="0" workbookViewId="0" topLeftCell="A416">
      <selection activeCell="B82" sqref="B82"/>
    </sheetView>
  </sheetViews>
  <sheetFormatPr defaultColWidth="9.140625" defaultRowHeight="12.75"/>
  <cols>
    <col min="1" max="1" width="13.140625" style="1" customWidth="1"/>
    <col min="2" max="2" width="47.421875" style="1" customWidth="1"/>
    <col min="3" max="3" width="11.00390625" style="1" customWidth="1"/>
    <col min="4" max="4" width="9.57421875" style="1" customWidth="1"/>
    <col min="5" max="5" width="9.421875" style="2" customWidth="1"/>
    <col min="6" max="16384" width="9.140625" style="1" customWidth="1"/>
  </cols>
  <sheetData>
    <row r="1" spans="1:5" ht="21">
      <c r="A1" s="285" t="s">
        <v>52</v>
      </c>
      <c r="B1" s="285"/>
      <c r="C1" s="285"/>
      <c r="D1" s="285"/>
      <c r="E1" s="285"/>
    </row>
    <row r="2" spans="1:5" ht="21">
      <c r="A2" s="290" t="s">
        <v>57</v>
      </c>
      <c r="B2" s="290"/>
      <c r="C2" s="290"/>
      <c r="D2" s="290"/>
      <c r="E2" s="290"/>
    </row>
    <row r="3" spans="1:5" ht="21">
      <c r="A3" s="286" t="s">
        <v>63</v>
      </c>
      <c r="B3" s="286"/>
      <c r="C3" s="286"/>
      <c r="D3" s="286"/>
      <c r="E3" s="286"/>
    </row>
    <row r="4" spans="1:5" ht="21">
      <c r="A4" s="286" t="s">
        <v>236</v>
      </c>
      <c r="B4" s="286"/>
      <c r="C4" s="286"/>
      <c r="D4" s="286"/>
      <c r="E4" s="286"/>
    </row>
    <row r="5" spans="1:5" ht="21">
      <c r="A5" s="181"/>
      <c r="B5" s="181"/>
      <c r="C5" s="181"/>
      <c r="D5" s="181"/>
      <c r="E5" s="181"/>
    </row>
    <row r="6" spans="1:6" ht="26.25">
      <c r="A6" s="33" t="s">
        <v>76</v>
      </c>
      <c r="B6" s="26"/>
      <c r="C6" s="26"/>
      <c r="D6" s="26"/>
      <c r="E6" s="26"/>
      <c r="F6" s="26"/>
    </row>
    <row r="7" spans="1:6" ht="21">
      <c r="A7" s="294" t="s">
        <v>54</v>
      </c>
      <c r="B7" s="295"/>
      <c r="C7" s="295"/>
      <c r="D7" s="295"/>
      <c r="E7" s="296"/>
      <c r="F7" s="26"/>
    </row>
    <row r="8" spans="1:6" ht="63">
      <c r="A8" s="21" t="s">
        <v>0</v>
      </c>
      <c r="B8" s="21" t="s">
        <v>1</v>
      </c>
      <c r="C8" s="21" t="s">
        <v>2</v>
      </c>
      <c r="D8" s="22" t="s">
        <v>6</v>
      </c>
      <c r="E8" s="18" t="s">
        <v>53</v>
      </c>
      <c r="F8" s="26"/>
    </row>
    <row r="9" spans="1:6" ht="21">
      <c r="A9" s="69" t="s">
        <v>128</v>
      </c>
      <c r="B9" s="25" t="s">
        <v>129</v>
      </c>
      <c r="C9" s="5" t="s">
        <v>45</v>
      </c>
      <c r="D9" s="6">
        <v>4012</v>
      </c>
      <c r="E9" s="17" t="str">
        <f>IF(C9="ประธาน","1",IF(C9="กรรมการ","0.5",IF(C9="เลขานุการ","0.5")))</f>
        <v>0.5</v>
      </c>
      <c r="F9" s="26"/>
    </row>
    <row r="10" spans="1:6" ht="21">
      <c r="A10" s="69" t="s">
        <v>128</v>
      </c>
      <c r="B10" s="25" t="s">
        <v>139</v>
      </c>
      <c r="C10" s="5" t="s">
        <v>45</v>
      </c>
      <c r="D10" s="19">
        <v>3000</v>
      </c>
      <c r="E10" s="17" t="str">
        <f>IF(C10="ประธาน","1",IF(C10="กรรมการ","0.5",IF(C10="เลขานุการ","0.5")))</f>
        <v>0.5</v>
      </c>
      <c r="F10" s="26"/>
    </row>
    <row r="11" spans="1:6" ht="21">
      <c r="A11" s="21" t="s">
        <v>201</v>
      </c>
      <c r="B11" s="59" t="s">
        <v>202</v>
      </c>
      <c r="C11" s="5" t="s">
        <v>45</v>
      </c>
      <c r="D11" s="6">
        <v>13500</v>
      </c>
      <c r="E11" s="17" t="str">
        <f>IF(C11="ประธาน","1",IF(C11="กรรมการ","0.5",IF(C11="เลขานุการ","0.5")))</f>
        <v>0.5</v>
      </c>
      <c r="F11" s="26"/>
    </row>
    <row r="12" spans="1:6" ht="21">
      <c r="A12" s="5" t="s">
        <v>239</v>
      </c>
      <c r="B12" s="25" t="s">
        <v>265</v>
      </c>
      <c r="C12" s="5" t="s">
        <v>45</v>
      </c>
      <c r="D12" s="212">
        <v>1200</v>
      </c>
      <c r="E12" s="17" t="str">
        <f>IF(C12="ประธาน","1",IF(C12="กรรมการ","0.5",IF(C12="เลขานุการ","0.5")))</f>
        <v>0.5</v>
      </c>
      <c r="F12" s="26"/>
    </row>
    <row r="13" spans="1:6" ht="21">
      <c r="A13" s="5"/>
      <c r="B13" s="25"/>
      <c r="C13" s="5"/>
      <c r="D13" s="213"/>
      <c r="E13" s="17" t="b">
        <f>IF(C13="ประธาน","1",IF(C13="กรรมการ","0.5",IF(C13="เลขานุการ","0.5")))</f>
        <v>0</v>
      </c>
      <c r="F13" s="26"/>
    </row>
    <row r="14" spans="1:6" ht="21">
      <c r="A14" s="8"/>
      <c r="B14" s="28"/>
      <c r="C14" s="8"/>
      <c r="D14" s="158" t="s">
        <v>81</v>
      </c>
      <c r="E14" s="113">
        <f>E9+E10+E11+E12+E13</f>
        <v>2</v>
      </c>
      <c r="F14" s="28"/>
    </row>
    <row r="15" spans="1:6" ht="21">
      <c r="A15" s="8"/>
      <c r="B15" s="28"/>
      <c r="C15" s="8"/>
      <c r="D15" s="214"/>
      <c r="E15" s="176"/>
      <c r="F15" s="28"/>
    </row>
    <row r="16" spans="1:6" ht="21">
      <c r="A16" s="287" t="s">
        <v>56</v>
      </c>
      <c r="B16" s="288"/>
      <c r="C16" s="288"/>
      <c r="D16" s="288"/>
      <c r="E16" s="289"/>
      <c r="F16" s="28"/>
    </row>
    <row r="17" spans="1:6" ht="63">
      <c r="A17" s="21" t="s">
        <v>0</v>
      </c>
      <c r="B17" s="21" t="s">
        <v>1</v>
      </c>
      <c r="C17" s="21" t="s">
        <v>2</v>
      </c>
      <c r="D17" s="22" t="s">
        <v>6</v>
      </c>
      <c r="E17" s="23" t="s">
        <v>53</v>
      </c>
      <c r="F17" s="28"/>
    </row>
    <row r="18" spans="1:6" ht="21">
      <c r="A18" s="5"/>
      <c r="B18" s="25"/>
      <c r="C18" s="5"/>
      <c r="D18" s="19"/>
      <c r="E18" s="17" t="b">
        <f>IF(C18="ประธาน","2",IF(C18="กรรมการ","1",IF(C18="เลขานุการ","1")))</f>
        <v>0</v>
      </c>
      <c r="F18" s="28"/>
    </row>
    <row r="19" spans="1:6" ht="21">
      <c r="A19" s="52"/>
      <c r="B19" s="93"/>
      <c r="C19" s="110"/>
      <c r="D19" s="105" t="s">
        <v>81</v>
      </c>
      <c r="E19" s="80" t="b">
        <f>IF(C19="ประธาน","2",IF(C19="กรรมการ","1",IF(C19="เลขานุการ","1")))</f>
        <v>0</v>
      </c>
      <c r="F19" s="28"/>
    </row>
    <row r="20" spans="1:6" ht="21">
      <c r="A20" s="8"/>
      <c r="B20" s="28"/>
      <c r="C20" s="8"/>
      <c r="D20" s="8"/>
      <c r="E20" s="10"/>
      <c r="F20" s="28"/>
    </row>
    <row r="21" spans="1:6" ht="21">
      <c r="A21" s="291" t="s">
        <v>55</v>
      </c>
      <c r="B21" s="292"/>
      <c r="C21" s="292"/>
      <c r="D21" s="292"/>
      <c r="E21" s="293"/>
      <c r="F21" s="26"/>
    </row>
    <row r="22" spans="1:6" ht="63">
      <c r="A22" s="21" t="s">
        <v>0</v>
      </c>
      <c r="B22" s="21" t="s">
        <v>1</v>
      </c>
      <c r="C22" s="21" t="s">
        <v>2</v>
      </c>
      <c r="D22" s="22" t="s">
        <v>6</v>
      </c>
      <c r="E22" s="23" t="s">
        <v>53</v>
      </c>
      <c r="F22" s="26"/>
    </row>
    <row r="23" spans="1:6" ht="21">
      <c r="A23" s="5"/>
      <c r="B23" s="25"/>
      <c r="C23" s="5"/>
      <c r="D23" s="19"/>
      <c r="E23" s="17" t="b">
        <f>IF(C23="ประธาน","3",IF(C23="กรรมการ","1.5",IF(C23="เลขานุการ","1.5")))</f>
        <v>0</v>
      </c>
      <c r="F23" s="26"/>
    </row>
    <row r="24" spans="1:6" ht="21">
      <c r="A24" s="8"/>
      <c r="B24" s="28"/>
      <c r="C24" s="8"/>
      <c r="D24" s="173" t="s">
        <v>81</v>
      </c>
      <c r="E24" s="173"/>
      <c r="F24" s="26"/>
    </row>
    <row r="25" spans="1:6" ht="21">
      <c r="A25" s="8"/>
      <c r="B25" s="28"/>
      <c r="C25" s="8"/>
      <c r="D25" s="124"/>
      <c r="E25" s="124"/>
      <c r="F25" s="26"/>
    </row>
    <row r="26" spans="1:6" ht="21">
      <c r="A26" s="8"/>
      <c r="B26" s="28"/>
      <c r="C26" s="8"/>
      <c r="D26" s="124"/>
      <c r="E26" s="124"/>
      <c r="F26" s="26"/>
    </row>
    <row r="27" spans="1:5" ht="21">
      <c r="A27" s="181"/>
      <c r="B27" s="181"/>
      <c r="C27" s="181"/>
      <c r="D27" s="181"/>
      <c r="E27" s="181"/>
    </row>
    <row r="28" spans="1:5" ht="21">
      <c r="A28" s="181"/>
      <c r="B28" s="181"/>
      <c r="C28" s="181"/>
      <c r="D28" s="181"/>
      <c r="E28" s="181"/>
    </row>
    <row r="29" spans="1:5" ht="21">
      <c r="A29" s="181"/>
      <c r="B29" s="181"/>
      <c r="C29" s="181"/>
      <c r="D29" s="181"/>
      <c r="E29" s="181"/>
    </row>
    <row r="30" s="26" customFormat="1" ht="26.25">
      <c r="A30" s="33" t="s">
        <v>28</v>
      </c>
    </row>
    <row r="31" spans="1:5" s="3" customFormat="1" ht="21">
      <c r="A31" s="294" t="s">
        <v>54</v>
      </c>
      <c r="B31" s="295"/>
      <c r="C31" s="295"/>
      <c r="D31" s="295"/>
      <c r="E31" s="296"/>
    </row>
    <row r="32" spans="1:5" s="26" customFormat="1" ht="63">
      <c r="A32" s="21" t="s">
        <v>0</v>
      </c>
      <c r="B32" s="21" t="s">
        <v>1</v>
      </c>
      <c r="C32" s="21" t="s">
        <v>2</v>
      </c>
      <c r="D32" s="22" t="s">
        <v>6</v>
      </c>
      <c r="E32" s="18" t="s">
        <v>53</v>
      </c>
    </row>
    <row r="33" spans="1:5" s="26" customFormat="1" ht="21">
      <c r="A33" s="69" t="s">
        <v>211</v>
      </c>
      <c r="B33" s="25" t="s">
        <v>212</v>
      </c>
      <c r="C33" s="5" t="s">
        <v>45</v>
      </c>
      <c r="D33" s="6">
        <v>800</v>
      </c>
      <c r="E33" s="17" t="str">
        <f>IF(C33="ประธาน","1",IF(C33="กรรมการ","0.5",IF(C33="เลขานุการ","0.5")))</f>
        <v>0.5</v>
      </c>
    </row>
    <row r="34" spans="1:5" s="28" customFormat="1" ht="21">
      <c r="A34" s="5"/>
      <c r="B34" s="25"/>
      <c r="C34" s="5"/>
      <c r="D34" s="5"/>
      <c r="E34" s="17" t="b">
        <f>IF(C34="ประธาน","1",IF(C34="กรรมการ","0.5",IF(C34="เลขานุการ","0.5")))</f>
        <v>0</v>
      </c>
    </row>
    <row r="35" spans="1:5" s="28" customFormat="1" ht="21">
      <c r="A35" s="8"/>
      <c r="C35" s="24"/>
      <c r="D35" s="95" t="s">
        <v>81</v>
      </c>
      <c r="E35" s="113">
        <f>E33+E34</f>
        <v>0.5</v>
      </c>
    </row>
    <row r="36" spans="1:5" s="28" customFormat="1" ht="21">
      <c r="A36" s="8"/>
      <c r="C36" s="24"/>
      <c r="D36" s="8"/>
      <c r="E36" s="72"/>
    </row>
    <row r="37" spans="1:5" s="28" customFormat="1" ht="21">
      <c r="A37" s="287" t="s">
        <v>56</v>
      </c>
      <c r="B37" s="288"/>
      <c r="C37" s="288"/>
      <c r="D37" s="288"/>
      <c r="E37" s="289"/>
    </row>
    <row r="38" spans="1:5" s="28" customFormat="1" ht="63">
      <c r="A38" s="21" t="s">
        <v>0</v>
      </c>
      <c r="B38" s="21" t="s">
        <v>1</v>
      </c>
      <c r="C38" s="21" t="s">
        <v>2</v>
      </c>
      <c r="D38" s="22" t="s">
        <v>6</v>
      </c>
      <c r="E38" s="23" t="s">
        <v>53</v>
      </c>
    </row>
    <row r="39" spans="1:5" s="28" customFormat="1" ht="21">
      <c r="A39" s="5"/>
      <c r="B39" s="25"/>
      <c r="C39" s="5"/>
      <c r="D39" s="19"/>
      <c r="E39" s="17" t="b">
        <f>IF(C39="ประธาน","2",IF(C39="กรรมการ","1",IF(C39="เลขานุการ","1")))</f>
        <v>0</v>
      </c>
    </row>
    <row r="40" spans="1:5" s="28" customFormat="1" ht="21">
      <c r="A40" s="52"/>
      <c r="B40" s="93"/>
      <c r="C40" s="110"/>
      <c r="D40" s="105" t="s">
        <v>81</v>
      </c>
      <c r="E40" s="80" t="b">
        <f>E39</f>
        <v>0</v>
      </c>
    </row>
    <row r="41" spans="1:5" s="28" customFormat="1" ht="21">
      <c r="A41" s="8"/>
      <c r="C41" s="24"/>
      <c r="D41" s="8"/>
      <c r="E41" s="11"/>
    </row>
    <row r="42" spans="1:5" s="26" customFormat="1" ht="21">
      <c r="A42" s="291" t="s">
        <v>55</v>
      </c>
      <c r="B42" s="292"/>
      <c r="C42" s="292"/>
      <c r="D42" s="292"/>
      <c r="E42" s="293"/>
    </row>
    <row r="43" spans="1:5" s="26" customFormat="1" ht="63">
      <c r="A43" s="21" t="s">
        <v>0</v>
      </c>
      <c r="B43" s="21" t="s">
        <v>1</v>
      </c>
      <c r="C43" s="21" t="s">
        <v>2</v>
      </c>
      <c r="D43" s="22" t="s">
        <v>6</v>
      </c>
      <c r="E43" s="23" t="s">
        <v>53</v>
      </c>
    </row>
    <row r="44" spans="1:5" s="3" customFormat="1" ht="21">
      <c r="A44" s="5"/>
      <c r="B44" s="25"/>
      <c r="C44" s="5"/>
      <c r="D44" s="19"/>
      <c r="E44" s="17" t="b">
        <f>IF(C44="ประธาน","3",IF(C44="กรรมการ","1.5",IF(C44="เลขานุการ","1.5")))</f>
        <v>0</v>
      </c>
    </row>
    <row r="45" spans="1:5" s="26" customFormat="1" ht="21">
      <c r="A45" s="28"/>
      <c r="B45" s="28"/>
      <c r="C45" s="24"/>
      <c r="D45" s="173" t="s">
        <v>81</v>
      </c>
      <c r="E45" s="174"/>
    </row>
    <row r="46" spans="1:5" s="26" customFormat="1" ht="21">
      <c r="A46" s="28"/>
      <c r="B46" s="28"/>
      <c r="C46" s="24"/>
      <c r="D46" s="124"/>
      <c r="E46" s="121"/>
    </row>
    <row r="47" spans="1:5" s="26" customFormat="1" ht="21">
      <c r="A47" s="28"/>
      <c r="B47" s="28"/>
      <c r="C47" s="24"/>
      <c r="D47" s="124"/>
      <c r="E47" s="121"/>
    </row>
    <row r="48" spans="1:5" s="26" customFormat="1" ht="21">
      <c r="A48" s="28"/>
      <c r="B48" s="28"/>
      <c r="C48" s="24"/>
      <c r="D48" s="124"/>
      <c r="E48" s="121"/>
    </row>
    <row r="49" spans="1:5" s="26" customFormat="1" ht="21">
      <c r="A49" s="28"/>
      <c r="B49" s="28"/>
      <c r="C49" s="24"/>
      <c r="D49" s="124"/>
      <c r="E49" s="121"/>
    </row>
    <row r="50" spans="1:5" s="26" customFormat="1" ht="21">
      <c r="A50" s="28"/>
      <c r="B50" s="28"/>
      <c r="C50" s="24"/>
      <c r="D50" s="124"/>
      <c r="E50" s="121"/>
    </row>
    <row r="51" spans="1:5" s="26" customFormat="1" ht="21">
      <c r="A51" s="28"/>
      <c r="B51" s="28"/>
      <c r="C51" s="24"/>
      <c r="D51" s="124"/>
      <c r="E51" s="121"/>
    </row>
    <row r="52" spans="1:5" s="26" customFormat="1" ht="21">
      <c r="A52" s="28"/>
      <c r="B52" s="28"/>
      <c r="C52" s="24"/>
      <c r="D52" s="124"/>
      <c r="E52" s="121"/>
    </row>
    <row r="53" spans="1:5" s="26" customFormat="1" ht="21">
      <c r="A53" s="28"/>
      <c r="B53" s="28"/>
      <c r="C53" s="24"/>
      <c r="D53" s="124"/>
      <c r="E53" s="121"/>
    </row>
    <row r="54" spans="1:5" s="26" customFormat="1" ht="21">
      <c r="A54" s="28"/>
      <c r="B54" s="28"/>
      <c r="C54" s="24"/>
      <c r="D54" s="124"/>
      <c r="E54" s="121"/>
    </row>
    <row r="55" spans="1:5" s="26" customFormat="1" ht="26.25">
      <c r="A55" s="33" t="s">
        <v>29</v>
      </c>
      <c r="C55" s="3"/>
      <c r="D55" s="3"/>
      <c r="E55" s="4"/>
    </row>
    <row r="56" spans="1:5" s="26" customFormat="1" ht="21">
      <c r="A56" s="294" t="s">
        <v>54</v>
      </c>
      <c r="B56" s="295"/>
      <c r="C56" s="295"/>
      <c r="D56" s="295"/>
      <c r="E56" s="296"/>
    </row>
    <row r="57" spans="1:5" s="26" customFormat="1" ht="63">
      <c r="A57" s="21" t="s">
        <v>0</v>
      </c>
      <c r="B57" s="21" t="s">
        <v>1</v>
      </c>
      <c r="C57" s="21" t="s">
        <v>2</v>
      </c>
      <c r="D57" s="22" t="s">
        <v>6</v>
      </c>
      <c r="E57" s="18" t="s">
        <v>53</v>
      </c>
    </row>
    <row r="58" spans="1:5" s="26" customFormat="1" ht="21">
      <c r="A58" s="5" t="s">
        <v>335</v>
      </c>
      <c r="B58" s="41" t="s">
        <v>160</v>
      </c>
      <c r="C58" s="5" t="s">
        <v>45</v>
      </c>
      <c r="D58" s="5" t="s">
        <v>363</v>
      </c>
      <c r="E58" s="17" t="str">
        <f>IF(C58="ประธาน","1",IF(C58="กรรมการ","0.5",IF(C58="เลขานุการ","0.5")))</f>
        <v>0.5</v>
      </c>
    </row>
    <row r="59" spans="1:5" s="26" customFormat="1" ht="21">
      <c r="A59" s="5"/>
      <c r="B59" s="41"/>
      <c r="C59" s="41"/>
      <c r="D59" s="5"/>
      <c r="E59" s="17" t="b">
        <f>IF(C59="ประธาน","1",IF(C59="กรรมการ","0.5",IF(C59="เลขานุการ","0.5")))</f>
        <v>0</v>
      </c>
    </row>
    <row r="60" spans="1:5" s="26" customFormat="1" ht="21">
      <c r="A60" s="8"/>
      <c r="B60" s="9"/>
      <c r="C60" s="9"/>
      <c r="D60" s="95" t="s">
        <v>81</v>
      </c>
      <c r="E60" s="113">
        <f>E58+E59</f>
        <v>0.5</v>
      </c>
    </row>
    <row r="61" spans="1:5" s="26" customFormat="1" ht="21">
      <c r="A61" s="8"/>
      <c r="B61" s="9"/>
      <c r="C61" s="9"/>
      <c r="D61" s="230"/>
      <c r="E61" s="243"/>
    </row>
    <row r="62" spans="1:5" s="26" customFormat="1" ht="21">
      <c r="A62" s="287" t="s">
        <v>56</v>
      </c>
      <c r="B62" s="288"/>
      <c r="C62" s="288"/>
      <c r="D62" s="288"/>
      <c r="E62" s="289"/>
    </row>
    <row r="63" spans="1:5" s="28" customFormat="1" ht="63">
      <c r="A63" s="21" t="s">
        <v>0</v>
      </c>
      <c r="B63" s="21" t="s">
        <v>1</v>
      </c>
      <c r="C63" s="21" t="s">
        <v>2</v>
      </c>
      <c r="D63" s="22" t="s">
        <v>6</v>
      </c>
      <c r="E63" s="23" t="s">
        <v>53</v>
      </c>
    </row>
    <row r="64" spans="1:5" s="26" customFormat="1" ht="21">
      <c r="A64" s="5"/>
      <c r="B64" s="25"/>
      <c r="C64" s="5"/>
      <c r="D64" s="19"/>
      <c r="E64" s="17" t="b">
        <f>IF(C64="ประธาน","2",IF(C64="กรรมการ","1",IF(C64="เลขานุการ","1")))</f>
        <v>0</v>
      </c>
    </row>
    <row r="65" spans="1:5" s="26" customFormat="1" ht="21">
      <c r="A65" s="5"/>
      <c r="B65" s="25"/>
      <c r="C65" s="5"/>
      <c r="D65" s="6"/>
      <c r="E65" s="17" t="b">
        <f>IF(C65="ประธาน","2",IF(C65="กรรมการ","1",IF(C65="เลขานุการ","1")))</f>
        <v>0</v>
      </c>
    </row>
    <row r="66" spans="1:5" s="26" customFormat="1" ht="21">
      <c r="A66" s="52"/>
      <c r="B66" s="93"/>
      <c r="C66" s="110"/>
      <c r="D66" s="105" t="s">
        <v>81</v>
      </c>
      <c r="E66" s="80" t="b">
        <f>IF(C66="ประธาน","2",IF(C66="กรรมการ","1",IF(C66="เลขานุการ","1")))</f>
        <v>0</v>
      </c>
    </row>
    <row r="67" s="26" customFormat="1" ht="21">
      <c r="E67" s="27"/>
    </row>
    <row r="68" spans="1:5" s="26" customFormat="1" ht="21">
      <c r="A68" s="291" t="s">
        <v>55</v>
      </c>
      <c r="B68" s="292"/>
      <c r="C68" s="292"/>
      <c r="D68" s="292"/>
      <c r="E68" s="293"/>
    </row>
    <row r="69" spans="1:5" s="26" customFormat="1" ht="63">
      <c r="A69" s="21" t="s">
        <v>0</v>
      </c>
      <c r="B69" s="21" t="s">
        <v>1</v>
      </c>
      <c r="C69" s="21" t="s">
        <v>2</v>
      </c>
      <c r="D69" s="22" t="s">
        <v>6</v>
      </c>
      <c r="E69" s="23" t="s">
        <v>53</v>
      </c>
    </row>
    <row r="70" spans="1:5" s="26" customFormat="1" ht="21">
      <c r="A70" s="5"/>
      <c r="B70" s="25"/>
      <c r="C70" s="5"/>
      <c r="D70" s="19"/>
      <c r="E70" s="17" t="b">
        <f>IF(C70="ประธาน","3",IF(C70="กรรมการ","1.5",IF(C70="เลขานุการ","1.5")))</f>
        <v>0</v>
      </c>
    </row>
    <row r="71" spans="1:5" s="26" customFormat="1" ht="21">
      <c r="A71" s="5"/>
      <c r="B71" s="25"/>
      <c r="C71" s="5"/>
      <c r="D71" s="6"/>
      <c r="E71" s="17" t="b">
        <f>IF(C71="ประธาน","3",IF(C71="กรรมการ","1.5",IF(C71="เลขานุการ","1.5")))</f>
        <v>0</v>
      </c>
    </row>
    <row r="72" spans="1:5" s="26" customFormat="1" ht="21">
      <c r="A72" s="52"/>
      <c r="B72" s="93"/>
      <c r="C72" s="110"/>
      <c r="D72" s="172" t="s">
        <v>81</v>
      </c>
      <c r="E72" s="163" t="b">
        <f>IF(C72="ประธาน","3",IF(C72="กรรมการ","1.5",IF(C72="เลขานุการ","1.5")))</f>
        <v>0</v>
      </c>
    </row>
    <row r="73" s="26" customFormat="1" ht="21">
      <c r="E73" s="27"/>
    </row>
    <row r="74" s="26" customFormat="1" ht="21">
      <c r="E74" s="27"/>
    </row>
    <row r="75" s="26" customFormat="1" ht="21">
      <c r="E75" s="27"/>
    </row>
    <row r="76" s="26" customFormat="1" ht="21">
      <c r="E76" s="27"/>
    </row>
    <row r="77" s="26" customFormat="1" ht="21">
      <c r="E77" s="27"/>
    </row>
    <row r="78" s="26" customFormat="1" ht="21">
      <c r="E78" s="27"/>
    </row>
    <row r="79" s="26" customFormat="1" ht="21">
      <c r="E79" s="27"/>
    </row>
    <row r="80" spans="1:5" s="26" customFormat="1" ht="26.25">
      <c r="A80" s="33" t="s">
        <v>51</v>
      </c>
      <c r="C80" s="3"/>
      <c r="D80" s="3"/>
      <c r="E80" s="4"/>
    </row>
    <row r="81" spans="1:5" s="26" customFormat="1" ht="21">
      <c r="A81" s="294" t="s">
        <v>54</v>
      </c>
      <c r="B81" s="295"/>
      <c r="C81" s="295"/>
      <c r="D81" s="295"/>
      <c r="E81" s="296"/>
    </row>
    <row r="82" spans="1:5" s="26" customFormat="1" ht="63">
      <c r="A82" s="21" t="s">
        <v>0</v>
      </c>
      <c r="B82" s="21" t="s">
        <v>1</v>
      </c>
      <c r="C82" s="21" t="s">
        <v>2</v>
      </c>
      <c r="D82" s="22" t="s">
        <v>6</v>
      </c>
      <c r="E82" s="18" t="s">
        <v>53</v>
      </c>
    </row>
    <row r="83" spans="1:5" s="26" customFormat="1" ht="21">
      <c r="A83" s="5"/>
      <c r="B83" s="25"/>
      <c r="C83" s="5"/>
      <c r="D83" s="6"/>
      <c r="E83" s="17" t="b">
        <f>IF(C83="ประธาน","1",IF(C83="กรรมการ","0.5",IF(C83="เลขานุการ","0.5")))</f>
        <v>0</v>
      </c>
    </row>
    <row r="84" spans="1:5" s="26" customFormat="1" ht="21">
      <c r="A84" s="8"/>
      <c r="B84" s="28"/>
      <c r="C84" s="8"/>
      <c r="D84" s="95" t="s">
        <v>81</v>
      </c>
      <c r="E84" s="87" t="b">
        <f>IF(C84="ประธาน","1",IF(C84="กรรมการ","0.5",IF(C84="เลขานุการ","0.5")))</f>
        <v>0</v>
      </c>
    </row>
    <row r="85" spans="1:5" s="26" customFormat="1" ht="21">
      <c r="A85" s="8"/>
      <c r="B85" s="28"/>
      <c r="C85" s="8"/>
      <c r="D85" s="8"/>
      <c r="E85" s="14"/>
    </row>
    <row r="86" spans="1:5" s="26" customFormat="1" ht="21">
      <c r="A86" s="287" t="s">
        <v>56</v>
      </c>
      <c r="B86" s="288"/>
      <c r="C86" s="288"/>
      <c r="D86" s="288"/>
      <c r="E86" s="289"/>
    </row>
    <row r="87" spans="1:5" s="26" customFormat="1" ht="63">
      <c r="A87" s="21" t="s">
        <v>0</v>
      </c>
      <c r="B87" s="21" t="s">
        <v>1</v>
      </c>
      <c r="C87" s="21" t="s">
        <v>2</v>
      </c>
      <c r="D87" s="22" t="s">
        <v>6</v>
      </c>
      <c r="E87" s="23" t="s">
        <v>53</v>
      </c>
    </row>
    <row r="88" spans="1:5" s="26" customFormat="1" ht="21">
      <c r="A88" s="5"/>
      <c r="B88" s="25"/>
      <c r="C88" s="5"/>
      <c r="D88" s="19"/>
      <c r="E88" s="17" t="b">
        <f>IF(C88="ประธาน","2",IF(C88="กรรมการ","1",IF(C88="เลขานุการ","1")))</f>
        <v>0</v>
      </c>
    </row>
    <row r="89" spans="1:5" s="26" customFormat="1" ht="21">
      <c r="A89" s="5"/>
      <c r="B89" s="25"/>
      <c r="C89" s="5"/>
      <c r="D89" s="6"/>
      <c r="E89" s="17" t="b">
        <f>IF(C89="ประธาน","2",IF(C89="กรรมการ","1",IF(C89="เลขานุการ","1")))</f>
        <v>0</v>
      </c>
    </row>
    <row r="90" spans="1:5" s="26" customFormat="1" ht="21">
      <c r="A90" s="52"/>
      <c r="B90" s="93"/>
      <c r="C90" s="110"/>
      <c r="D90" s="105" t="s">
        <v>81</v>
      </c>
      <c r="E90" s="80" t="b">
        <f>IF(C90="ประธาน","2",IF(C90="กรรมการ","1",IF(C90="เลขานุการ","1")))</f>
        <v>0</v>
      </c>
    </row>
    <row r="91" spans="1:5" s="26" customFormat="1" ht="21">
      <c r="A91" s="8"/>
      <c r="B91" s="28"/>
      <c r="C91" s="8"/>
      <c r="D91" s="8"/>
      <c r="E91" s="10"/>
    </row>
    <row r="92" spans="1:5" s="26" customFormat="1" ht="21">
      <c r="A92" s="291" t="s">
        <v>55</v>
      </c>
      <c r="B92" s="292"/>
      <c r="C92" s="292"/>
      <c r="D92" s="292"/>
      <c r="E92" s="293"/>
    </row>
    <row r="93" spans="1:5" s="26" customFormat="1" ht="63">
      <c r="A93" s="21" t="s">
        <v>0</v>
      </c>
      <c r="B93" s="21" t="s">
        <v>1</v>
      </c>
      <c r="C93" s="21" t="s">
        <v>2</v>
      </c>
      <c r="D93" s="22" t="s">
        <v>6</v>
      </c>
      <c r="E93" s="23" t="s">
        <v>53</v>
      </c>
    </row>
    <row r="94" spans="1:5" s="26" customFormat="1" ht="21">
      <c r="A94" s="5"/>
      <c r="B94" s="25"/>
      <c r="C94" s="5"/>
      <c r="D94" s="19"/>
      <c r="E94" s="17" t="b">
        <f>IF(C94="ประธาน","3",IF(C94="กรรมการ","1.5",IF(C94="เลขานุการ","1.5")))</f>
        <v>0</v>
      </c>
    </row>
    <row r="95" spans="1:5" s="26" customFormat="1" ht="21">
      <c r="A95" s="5"/>
      <c r="B95" s="25"/>
      <c r="C95" s="5"/>
      <c r="D95" s="6"/>
      <c r="E95" s="17" t="b">
        <f>IF(C95="ประธาน","3",IF(C95="กรรมการ","1.5",IF(C95="เลขานุการ","1.5")))</f>
        <v>0</v>
      </c>
    </row>
    <row r="96" spans="1:5" s="26" customFormat="1" ht="21">
      <c r="A96" s="52"/>
      <c r="B96" s="93"/>
      <c r="C96" s="110"/>
      <c r="D96" s="172" t="s">
        <v>81</v>
      </c>
      <c r="E96" s="163" t="b">
        <f>IF(C96="ประธาน","3",IF(C96="กรรมการ","1.5",IF(C96="เลขานุการ","1.5")))</f>
        <v>0</v>
      </c>
    </row>
    <row r="97" spans="1:5" s="26" customFormat="1" ht="21">
      <c r="A97" s="8"/>
      <c r="B97" s="28"/>
      <c r="C97" s="8"/>
      <c r="D97" s="123"/>
      <c r="E97" s="122"/>
    </row>
    <row r="98" spans="1:5" s="26" customFormat="1" ht="21">
      <c r="A98" s="8"/>
      <c r="B98" s="28"/>
      <c r="C98" s="8"/>
      <c r="D98" s="123"/>
      <c r="E98" s="122"/>
    </row>
    <row r="99" spans="1:5" s="26" customFormat="1" ht="21">
      <c r="A99" s="8"/>
      <c r="B99" s="28"/>
      <c r="C99" s="8"/>
      <c r="D99" s="123"/>
      <c r="E99" s="122"/>
    </row>
    <row r="100" spans="1:5" s="26" customFormat="1" ht="21">
      <c r="A100" s="8"/>
      <c r="B100" s="28"/>
      <c r="C100" s="8"/>
      <c r="D100" s="123"/>
      <c r="E100" s="122"/>
    </row>
    <row r="101" spans="1:5" s="26" customFormat="1" ht="21">
      <c r="A101" s="8"/>
      <c r="B101" s="28"/>
      <c r="C101" s="8"/>
      <c r="D101" s="123"/>
      <c r="E101" s="122"/>
    </row>
    <row r="102" spans="1:5" s="26" customFormat="1" ht="21">
      <c r="A102" s="8"/>
      <c r="B102" s="28"/>
      <c r="C102" s="8"/>
      <c r="D102" s="123"/>
      <c r="E102" s="122"/>
    </row>
    <row r="103" spans="1:5" s="26" customFormat="1" ht="21">
      <c r="A103" s="8"/>
      <c r="B103" s="28"/>
      <c r="C103" s="8"/>
      <c r="D103" s="123"/>
      <c r="E103" s="122"/>
    </row>
    <row r="104" spans="1:5" s="26" customFormat="1" ht="21">
      <c r="A104" s="8"/>
      <c r="B104" s="28"/>
      <c r="C104" s="8"/>
      <c r="D104" s="123"/>
      <c r="E104" s="122"/>
    </row>
    <row r="105" spans="1:5" s="26" customFormat="1" ht="26.25">
      <c r="A105" s="33" t="s">
        <v>39</v>
      </c>
      <c r="E105" s="27"/>
    </row>
    <row r="106" spans="1:5" s="26" customFormat="1" ht="21">
      <c r="A106" s="294" t="s">
        <v>54</v>
      </c>
      <c r="B106" s="295"/>
      <c r="C106" s="295"/>
      <c r="D106" s="295"/>
      <c r="E106" s="296"/>
    </row>
    <row r="107" spans="1:5" s="26" customFormat="1" ht="63">
      <c r="A107" s="21" t="s">
        <v>0</v>
      </c>
      <c r="B107" s="21" t="s">
        <v>1</v>
      </c>
      <c r="C107" s="21" t="s">
        <v>2</v>
      </c>
      <c r="D107" s="22" t="s">
        <v>6</v>
      </c>
      <c r="E107" s="18" t="s">
        <v>53</v>
      </c>
    </row>
    <row r="108" spans="1:5" s="26" customFormat="1" ht="21">
      <c r="A108" s="125" t="s">
        <v>74</v>
      </c>
      <c r="B108" s="36" t="s">
        <v>75</v>
      </c>
      <c r="C108" s="37" t="s">
        <v>45</v>
      </c>
      <c r="D108" s="126" t="s">
        <v>80</v>
      </c>
      <c r="E108" s="17" t="str">
        <f aca="true" t="shared" si="0" ref="E108:E117">IF(C108="ประธาน","1",IF(C108="กรรมการ","0.5",IF(C108="เลขานุการ","0.5")))</f>
        <v>0.5</v>
      </c>
    </row>
    <row r="109" spans="1:5" s="26" customFormat="1" ht="21">
      <c r="A109" s="125" t="s">
        <v>50</v>
      </c>
      <c r="B109" s="36" t="s">
        <v>73</v>
      </c>
      <c r="C109" s="37" t="s">
        <v>46</v>
      </c>
      <c r="D109" s="127" t="s">
        <v>62</v>
      </c>
      <c r="E109" s="17" t="str">
        <f t="shared" si="0"/>
        <v>1</v>
      </c>
    </row>
    <row r="110" spans="1:5" s="26" customFormat="1" ht="21">
      <c r="A110" s="78" t="s">
        <v>110</v>
      </c>
      <c r="B110" s="44" t="s">
        <v>111</v>
      </c>
      <c r="C110" s="43" t="s">
        <v>45</v>
      </c>
      <c r="D110" s="45">
        <v>1367</v>
      </c>
      <c r="E110" s="17" t="str">
        <f t="shared" si="0"/>
        <v>0.5</v>
      </c>
    </row>
    <row r="111" spans="1:5" s="26" customFormat="1" ht="21">
      <c r="A111" s="78" t="s">
        <v>130</v>
      </c>
      <c r="B111" s="44" t="s">
        <v>131</v>
      </c>
      <c r="C111" s="43" t="s">
        <v>45</v>
      </c>
      <c r="D111" s="45">
        <v>3072</v>
      </c>
      <c r="E111" s="17" t="str">
        <f t="shared" si="0"/>
        <v>0.5</v>
      </c>
    </row>
    <row r="112" spans="1:5" s="28" customFormat="1" ht="21">
      <c r="A112" s="74" t="s">
        <v>163</v>
      </c>
      <c r="B112" s="42" t="s">
        <v>203</v>
      </c>
      <c r="C112" s="5" t="s">
        <v>45</v>
      </c>
      <c r="D112" s="8" t="s">
        <v>204</v>
      </c>
      <c r="E112" s="17">
        <v>0</v>
      </c>
    </row>
    <row r="113" spans="1:5" s="28" customFormat="1" ht="21">
      <c r="A113" s="69" t="s">
        <v>241</v>
      </c>
      <c r="B113" s="25" t="s">
        <v>242</v>
      </c>
      <c r="C113" s="5" t="s">
        <v>45</v>
      </c>
      <c r="D113" s="6">
        <v>1244</v>
      </c>
      <c r="E113" s="17" t="str">
        <f t="shared" si="0"/>
        <v>0.5</v>
      </c>
    </row>
    <row r="114" spans="1:5" s="26" customFormat="1" ht="21">
      <c r="A114" s="5" t="s">
        <v>268</v>
      </c>
      <c r="B114" s="25" t="s">
        <v>269</v>
      </c>
      <c r="C114" s="5" t="s">
        <v>45</v>
      </c>
      <c r="D114" s="6">
        <v>322</v>
      </c>
      <c r="E114" s="17" t="str">
        <f t="shared" si="0"/>
        <v>0.5</v>
      </c>
    </row>
    <row r="115" spans="1:5" s="26" customFormat="1" ht="21">
      <c r="A115" s="69" t="s">
        <v>272</v>
      </c>
      <c r="B115" s="25" t="s">
        <v>299</v>
      </c>
      <c r="C115" s="5" t="s">
        <v>46</v>
      </c>
      <c r="D115" s="6">
        <v>45000</v>
      </c>
      <c r="E115" s="17" t="str">
        <f t="shared" si="0"/>
        <v>1</v>
      </c>
    </row>
    <row r="116" spans="1:5" s="26" customFormat="1" ht="21">
      <c r="A116" s="5" t="s">
        <v>337</v>
      </c>
      <c r="B116" s="25" t="s">
        <v>338</v>
      </c>
      <c r="C116" s="5" t="s">
        <v>45</v>
      </c>
      <c r="D116" s="6">
        <v>322</v>
      </c>
      <c r="E116" s="17" t="str">
        <f t="shared" si="0"/>
        <v>0.5</v>
      </c>
    </row>
    <row r="117" spans="1:5" s="26" customFormat="1" ht="21">
      <c r="A117" s="5"/>
      <c r="B117" s="25"/>
      <c r="C117" s="5"/>
      <c r="D117" s="6"/>
      <c r="E117" s="17" t="b">
        <f t="shared" si="0"/>
        <v>0</v>
      </c>
    </row>
    <row r="118" spans="1:5" s="26" customFormat="1" ht="21">
      <c r="A118" s="8"/>
      <c r="B118" s="28"/>
      <c r="C118" s="8"/>
      <c r="D118" s="86" t="s">
        <v>81</v>
      </c>
      <c r="E118" s="113">
        <f>E108+E109++E111+E112+E113+E114+E115+E116+E117</f>
        <v>4.5</v>
      </c>
    </row>
    <row r="119" spans="1:5" s="26" customFormat="1" ht="21">
      <c r="A119" s="8"/>
      <c r="B119" s="28"/>
      <c r="C119" s="8"/>
      <c r="D119" s="231"/>
      <c r="E119" s="243"/>
    </row>
    <row r="120" spans="1:5" s="28" customFormat="1" ht="21">
      <c r="A120" s="287" t="s">
        <v>56</v>
      </c>
      <c r="B120" s="288"/>
      <c r="C120" s="288"/>
      <c r="D120" s="288"/>
      <c r="E120" s="289"/>
    </row>
    <row r="121" spans="1:5" s="28" customFormat="1" ht="63">
      <c r="A121" s="21" t="s">
        <v>0</v>
      </c>
      <c r="B121" s="21" t="s">
        <v>1</v>
      </c>
      <c r="C121" s="21" t="s">
        <v>2</v>
      </c>
      <c r="D121" s="22" t="s">
        <v>6</v>
      </c>
      <c r="E121" s="23" t="s">
        <v>53</v>
      </c>
    </row>
    <row r="122" spans="1:5" s="28" customFormat="1" ht="21">
      <c r="A122" s="5"/>
      <c r="B122" s="25"/>
      <c r="C122" s="5"/>
      <c r="D122" s="19"/>
      <c r="E122" s="17" t="b">
        <f>IF(C122="ประธาน","2",IF(C122="กรรมการ","1",IF(C122="เลขานุการ","1")))</f>
        <v>0</v>
      </c>
    </row>
    <row r="123" spans="1:5" s="26" customFormat="1" ht="21">
      <c r="A123" s="8"/>
      <c r="B123" s="28"/>
      <c r="C123" s="8"/>
      <c r="D123" s="105" t="s">
        <v>81</v>
      </c>
      <c r="E123" s="80" t="b">
        <f>E122</f>
        <v>0</v>
      </c>
    </row>
    <row r="124" spans="1:5" s="26" customFormat="1" ht="21">
      <c r="A124" s="8"/>
      <c r="B124" s="28"/>
      <c r="C124" s="8"/>
      <c r="D124" s="231"/>
      <c r="E124" s="225"/>
    </row>
    <row r="125" spans="1:5" s="26" customFormat="1" ht="21">
      <c r="A125" s="287" t="s">
        <v>55</v>
      </c>
      <c r="B125" s="288"/>
      <c r="C125" s="288"/>
      <c r="D125" s="288"/>
      <c r="E125" s="289"/>
    </row>
    <row r="126" spans="1:5" s="26" customFormat="1" ht="63">
      <c r="A126" s="21" t="s">
        <v>0</v>
      </c>
      <c r="B126" s="21" t="s">
        <v>1</v>
      </c>
      <c r="C126" s="21" t="s">
        <v>2</v>
      </c>
      <c r="D126" s="22" t="s">
        <v>6</v>
      </c>
      <c r="E126" s="23" t="s">
        <v>53</v>
      </c>
    </row>
    <row r="127" spans="1:5" s="26" customFormat="1" ht="21">
      <c r="A127" s="5"/>
      <c r="B127" s="25"/>
      <c r="C127" s="5"/>
      <c r="D127" s="19"/>
      <c r="E127" s="17" t="b">
        <f>IF(C127="ประธาน","3",IF(C127="กรรมการ","1.5",IF(C127="เลขานุการ","1.5")))</f>
        <v>0</v>
      </c>
    </row>
    <row r="128" spans="1:5" s="26" customFormat="1" ht="21">
      <c r="A128" s="52"/>
      <c r="B128" s="93"/>
      <c r="C128" s="110"/>
      <c r="D128" s="105" t="s">
        <v>81</v>
      </c>
      <c r="E128" s="80" t="b">
        <f>E127</f>
        <v>0</v>
      </c>
    </row>
    <row r="129" spans="1:5" s="26" customFormat="1" ht="21">
      <c r="A129" s="8"/>
      <c r="B129" s="28"/>
      <c r="C129" s="8"/>
      <c r="D129" s="123"/>
      <c r="E129" s="122"/>
    </row>
    <row r="130" spans="1:5" s="26" customFormat="1" ht="26.25">
      <c r="A130" s="33" t="s">
        <v>48</v>
      </c>
      <c r="C130" s="15"/>
      <c r="D130" s="3"/>
      <c r="E130" s="3"/>
    </row>
    <row r="131" spans="1:5" s="26" customFormat="1" ht="21">
      <c r="A131" s="294" t="s">
        <v>54</v>
      </c>
      <c r="B131" s="295"/>
      <c r="C131" s="295"/>
      <c r="D131" s="295"/>
      <c r="E131" s="296"/>
    </row>
    <row r="132" spans="1:5" s="26" customFormat="1" ht="63">
      <c r="A132" s="21" t="s">
        <v>0</v>
      </c>
      <c r="B132" s="21" t="s">
        <v>1</v>
      </c>
      <c r="C132" s="21" t="s">
        <v>2</v>
      </c>
      <c r="D132" s="22" t="s">
        <v>6</v>
      </c>
      <c r="E132" s="18" t="s">
        <v>53</v>
      </c>
    </row>
    <row r="133" spans="1:5" s="26" customFormat="1" ht="21">
      <c r="A133" s="73" t="s">
        <v>227</v>
      </c>
      <c r="B133" s="59" t="s">
        <v>228</v>
      </c>
      <c r="C133" s="21" t="s">
        <v>45</v>
      </c>
      <c r="D133" s="22">
        <v>99000</v>
      </c>
      <c r="E133" s="49" t="str">
        <f>IF(C133="ประธาน","1",IF(C133="กรรมการ","0.5",IF(C133="เลขานุการ","0.5")))</f>
        <v>0.5</v>
      </c>
    </row>
    <row r="134" spans="1:5" s="26" customFormat="1" ht="21">
      <c r="A134" s="69" t="s">
        <v>241</v>
      </c>
      <c r="B134" s="25" t="s">
        <v>247</v>
      </c>
      <c r="C134" s="5" t="s">
        <v>45</v>
      </c>
      <c r="D134" s="19">
        <v>82014</v>
      </c>
      <c r="E134" s="49" t="str">
        <f>IF(C134="ประธาน","1",IF(C134="กรรมการ","0.5",IF(C134="เลขานุการ","0.5")))</f>
        <v>0.5</v>
      </c>
    </row>
    <row r="135" spans="1:5" s="26" customFormat="1" ht="21">
      <c r="A135" s="21" t="s">
        <v>330</v>
      </c>
      <c r="B135" s="59" t="s">
        <v>331</v>
      </c>
      <c r="C135" s="21" t="s">
        <v>45</v>
      </c>
      <c r="D135" s="5" t="s">
        <v>332</v>
      </c>
      <c r="E135" s="49" t="str">
        <f>IF(C135="ประธาน","1",IF(C135="กรรมการ","0.5",IF(C135="เลขานุการ","0.5")))</f>
        <v>0.5</v>
      </c>
    </row>
    <row r="136" spans="1:5" s="26" customFormat="1" ht="21">
      <c r="A136" s="73"/>
      <c r="B136" s="59"/>
      <c r="C136" s="21"/>
      <c r="D136" s="22"/>
      <c r="E136" s="49" t="b">
        <f>IF(C136="ประธาน","1",IF(C136="กรรมการ","0.5",IF(C136="เลขานุการ","0.5")))</f>
        <v>0</v>
      </c>
    </row>
    <row r="137" spans="1:5" s="26" customFormat="1" ht="21">
      <c r="A137" s="112"/>
      <c r="B137" s="93"/>
      <c r="C137" s="110"/>
      <c r="D137" s="86" t="s">
        <v>81</v>
      </c>
      <c r="E137" s="113">
        <f>E133+E134+E135+E136</f>
        <v>1.5</v>
      </c>
    </row>
    <row r="138" spans="1:5" s="28" customFormat="1" ht="21">
      <c r="A138" s="8"/>
      <c r="C138" s="16"/>
      <c r="D138" s="8"/>
      <c r="E138" s="14"/>
    </row>
    <row r="139" spans="1:5" s="28" customFormat="1" ht="21">
      <c r="A139" s="287" t="s">
        <v>56</v>
      </c>
      <c r="B139" s="288"/>
      <c r="C139" s="288"/>
      <c r="D139" s="288"/>
      <c r="E139" s="289"/>
    </row>
    <row r="140" spans="1:5" s="28" customFormat="1" ht="63">
      <c r="A140" s="21" t="s">
        <v>0</v>
      </c>
      <c r="B140" s="21" t="s">
        <v>1</v>
      </c>
      <c r="C140" s="21" t="s">
        <v>2</v>
      </c>
      <c r="D140" s="22" t="s">
        <v>6</v>
      </c>
      <c r="E140" s="23" t="s">
        <v>53</v>
      </c>
    </row>
    <row r="141" spans="1:5" s="28" customFormat="1" ht="21">
      <c r="A141" s="252" t="s">
        <v>293</v>
      </c>
      <c r="B141" s="279" t="s">
        <v>393</v>
      </c>
      <c r="C141" s="255" t="s">
        <v>45</v>
      </c>
      <c r="D141" s="256"/>
      <c r="E141" s="250" t="str">
        <f>IF(C141="ประธาน","2",IF(C141="กรรมการ","1",IF(C141="เลขานุการ","1")))</f>
        <v>1</v>
      </c>
    </row>
    <row r="142" spans="1:5" s="28" customFormat="1" ht="21">
      <c r="A142" s="5"/>
      <c r="B142" s="25"/>
      <c r="C142" s="5"/>
      <c r="D142" s="6"/>
      <c r="E142" s="17" t="b">
        <f>IF(C142="ประธาน","2",IF(C142="กรรมการ","1",IF(C142="เลขานุการ","1")))</f>
        <v>0</v>
      </c>
    </row>
    <row r="143" spans="1:5" s="26" customFormat="1" ht="21">
      <c r="A143" s="52"/>
      <c r="B143" s="93"/>
      <c r="C143" s="110"/>
      <c r="D143" s="105" t="s">
        <v>81</v>
      </c>
      <c r="E143" s="80">
        <f>E141+E142</f>
        <v>1</v>
      </c>
    </row>
    <row r="144" spans="1:5" s="26" customFormat="1" ht="21">
      <c r="A144" s="8"/>
      <c r="B144" s="28"/>
      <c r="C144" s="16"/>
      <c r="D144" s="8"/>
      <c r="E144" s="10"/>
    </row>
    <row r="145" spans="1:5" s="26" customFormat="1" ht="21">
      <c r="A145" s="291" t="s">
        <v>55</v>
      </c>
      <c r="B145" s="292"/>
      <c r="C145" s="292"/>
      <c r="D145" s="292"/>
      <c r="E145" s="293"/>
    </row>
    <row r="146" spans="1:5" s="26" customFormat="1" ht="63">
      <c r="A146" s="21" t="s">
        <v>0</v>
      </c>
      <c r="B146" s="21" t="s">
        <v>1</v>
      </c>
      <c r="C146" s="21" t="s">
        <v>2</v>
      </c>
      <c r="D146" s="22" t="s">
        <v>6</v>
      </c>
      <c r="E146" s="23" t="s">
        <v>53</v>
      </c>
    </row>
    <row r="147" spans="1:5" s="26" customFormat="1" ht="21">
      <c r="A147" s="5"/>
      <c r="B147" s="25"/>
      <c r="C147" s="5"/>
      <c r="D147" s="19"/>
      <c r="E147" s="17" t="b">
        <f>IF(C147="ประธาน","3",IF(C147="กรรมการ","1.5",IF(C147="เลขานุการ","1.5")))</f>
        <v>0</v>
      </c>
    </row>
    <row r="148" spans="1:5" s="26" customFormat="1" ht="21">
      <c r="A148" s="5"/>
      <c r="B148" s="25"/>
      <c r="C148" s="5"/>
      <c r="D148" s="6"/>
      <c r="E148" s="17" t="b">
        <f>IF(C148="ประธาน","3",IF(C148="กรรมการ","1.5",IF(C148="เลขานุการ","1.5")))</f>
        <v>0</v>
      </c>
    </row>
    <row r="149" spans="1:5" s="26" customFormat="1" ht="21">
      <c r="A149" s="52"/>
      <c r="B149" s="93"/>
      <c r="C149" s="110"/>
      <c r="D149" s="172" t="s">
        <v>81</v>
      </c>
      <c r="E149" s="163" t="b">
        <f>IF(C149="ประธาน","3",IF(C149="กรรมการ","1.5",IF(C149="เลขานุการ","1.5")))</f>
        <v>0</v>
      </c>
    </row>
    <row r="150" spans="1:5" s="26" customFormat="1" ht="21">
      <c r="A150" s="8"/>
      <c r="B150" s="28"/>
      <c r="C150" s="8"/>
      <c r="D150" s="10"/>
      <c r="E150" s="31"/>
    </row>
    <row r="151" spans="1:5" s="26" customFormat="1" ht="21">
      <c r="A151" s="8"/>
      <c r="B151" s="28"/>
      <c r="C151" s="8"/>
      <c r="D151" s="10"/>
      <c r="E151" s="31"/>
    </row>
    <row r="152" spans="1:5" s="26" customFormat="1" ht="21">
      <c r="A152" s="8"/>
      <c r="B152" s="28"/>
      <c r="C152" s="8"/>
      <c r="D152" s="10"/>
      <c r="E152" s="31"/>
    </row>
    <row r="153" spans="1:5" s="26" customFormat="1" ht="21">
      <c r="A153" s="8"/>
      <c r="B153" s="28"/>
      <c r="C153" s="8"/>
      <c r="D153" s="10"/>
      <c r="E153" s="31"/>
    </row>
    <row r="154" spans="1:5" s="26" customFormat="1" ht="21">
      <c r="A154" s="8"/>
      <c r="B154" s="28"/>
      <c r="C154" s="8"/>
      <c r="D154" s="10"/>
      <c r="E154" s="31"/>
    </row>
    <row r="155" spans="1:5" s="26" customFormat="1" ht="26.25">
      <c r="A155" s="33" t="s">
        <v>31</v>
      </c>
      <c r="C155" s="15"/>
      <c r="D155" s="3"/>
      <c r="E155" s="3"/>
    </row>
    <row r="156" spans="1:5" s="26" customFormat="1" ht="21">
      <c r="A156" s="294" t="s">
        <v>54</v>
      </c>
      <c r="B156" s="295"/>
      <c r="C156" s="295"/>
      <c r="D156" s="295"/>
      <c r="E156" s="296"/>
    </row>
    <row r="157" spans="1:5" s="26" customFormat="1" ht="63">
      <c r="A157" s="21" t="s">
        <v>0</v>
      </c>
      <c r="B157" s="21" t="s">
        <v>1</v>
      </c>
      <c r="C157" s="21" t="s">
        <v>2</v>
      </c>
      <c r="D157" s="22" t="s">
        <v>6</v>
      </c>
      <c r="E157" s="18" t="s">
        <v>53</v>
      </c>
    </row>
    <row r="158" spans="1:5" s="26" customFormat="1" ht="17.25" customHeight="1">
      <c r="A158" s="21" t="s">
        <v>110</v>
      </c>
      <c r="B158" s="187" t="s">
        <v>115</v>
      </c>
      <c r="C158" s="21" t="s">
        <v>45</v>
      </c>
      <c r="D158" s="22">
        <v>18000</v>
      </c>
      <c r="E158" s="49" t="str">
        <f>IF(C158="ประธาน","1",IF(C158="กรรมการ","0.5",IF(C158="เลขานุการ","0.5")))</f>
        <v>0.5</v>
      </c>
    </row>
    <row r="159" spans="1:5" s="26" customFormat="1" ht="21">
      <c r="A159" s="69" t="s">
        <v>184</v>
      </c>
      <c r="B159" s="25" t="s">
        <v>185</v>
      </c>
      <c r="C159" s="21" t="s">
        <v>45</v>
      </c>
      <c r="D159" s="22">
        <v>1400</v>
      </c>
      <c r="E159" s="17" t="str">
        <f>IF(C159="ประธาน","1",IF(C159="กรรมการ","0.5",IF(C159="เลขานุการ","0.5")))</f>
        <v>0.5</v>
      </c>
    </row>
    <row r="160" spans="1:5" s="26" customFormat="1" ht="21">
      <c r="A160" s="69"/>
      <c r="B160" s="20"/>
      <c r="C160" s="5"/>
      <c r="D160" s="6"/>
      <c r="E160" s="17" t="b">
        <f>IF(C160="ประธาน","1",IF(C160="กรรมการ","0.5",IF(C160="เลขานุการ","0.5")))</f>
        <v>0</v>
      </c>
    </row>
    <row r="161" spans="1:5" s="28" customFormat="1" ht="21">
      <c r="A161" s="8"/>
      <c r="C161" s="8"/>
      <c r="D161" s="86" t="s">
        <v>81</v>
      </c>
      <c r="E161" s="87">
        <f>E158+E159+E160</f>
        <v>1</v>
      </c>
    </row>
    <row r="162" spans="3:5" s="28" customFormat="1" ht="21">
      <c r="C162" s="16"/>
      <c r="D162" s="8"/>
      <c r="E162" s="10"/>
    </row>
    <row r="163" spans="1:5" s="28" customFormat="1" ht="21">
      <c r="A163" s="287" t="s">
        <v>56</v>
      </c>
      <c r="B163" s="288"/>
      <c r="C163" s="288"/>
      <c r="D163" s="288"/>
      <c r="E163" s="289"/>
    </row>
    <row r="164" spans="1:5" s="28" customFormat="1" ht="63">
      <c r="A164" s="21" t="s">
        <v>0</v>
      </c>
      <c r="B164" s="21" t="s">
        <v>1</v>
      </c>
      <c r="C164" s="21" t="s">
        <v>2</v>
      </c>
      <c r="D164" s="22" t="s">
        <v>6</v>
      </c>
      <c r="E164" s="23" t="s">
        <v>53</v>
      </c>
    </row>
    <row r="165" spans="1:5" s="28" customFormat="1" ht="21">
      <c r="A165" s="5"/>
      <c r="B165" s="25"/>
      <c r="C165" s="5"/>
      <c r="D165" s="19"/>
      <c r="E165" s="17" t="b">
        <f>IF(C165="ประธาน","2",IF(C165="กรรมการ","1",IF(C165="เลขานุการ","1")))</f>
        <v>0</v>
      </c>
    </row>
    <row r="166" spans="1:5" s="28" customFormat="1" ht="21">
      <c r="A166" s="5"/>
      <c r="B166" s="25"/>
      <c r="C166" s="5"/>
      <c r="D166" s="6"/>
      <c r="E166" s="17" t="b">
        <f>IF(C166="ประธาน","2",IF(C166="กรรมการ","1",IF(C166="เลขานุการ","1")))</f>
        <v>0</v>
      </c>
    </row>
    <row r="167" spans="1:5" s="28" customFormat="1" ht="21">
      <c r="A167" s="52"/>
      <c r="B167" s="93"/>
      <c r="C167" s="110"/>
      <c r="D167" s="105" t="s">
        <v>81</v>
      </c>
      <c r="E167" s="80">
        <f>E165+E166</f>
        <v>0</v>
      </c>
    </row>
    <row r="168" spans="1:5" s="26" customFormat="1" ht="21">
      <c r="A168" s="28"/>
      <c r="B168" s="28"/>
      <c r="C168" s="16"/>
      <c r="D168" s="8"/>
      <c r="E168" s="10"/>
    </row>
    <row r="169" spans="1:5" s="26" customFormat="1" ht="21">
      <c r="A169" s="291" t="s">
        <v>55</v>
      </c>
      <c r="B169" s="292"/>
      <c r="C169" s="292"/>
      <c r="D169" s="292"/>
      <c r="E169" s="293"/>
    </row>
    <row r="170" spans="1:5" s="26" customFormat="1" ht="63">
      <c r="A170" s="21" t="s">
        <v>0</v>
      </c>
      <c r="B170" s="21" t="s">
        <v>1</v>
      </c>
      <c r="C170" s="21" t="s">
        <v>2</v>
      </c>
      <c r="D170" s="22" t="s">
        <v>6</v>
      </c>
      <c r="E170" s="23" t="s">
        <v>53</v>
      </c>
    </row>
    <row r="171" spans="1:5" s="26" customFormat="1" ht="21">
      <c r="A171" s="5"/>
      <c r="B171" s="25"/>
      <c r="C171" s="5"/>
      <c r="D171" s="19"/>
      <c r="E171" s="17" t="b">
        <f>IF(C171="ประธาน","3",IF(C171="กรรมการ","1.5",IF(C171="เลขานุการ","1.5")))</f>
        <v>0</v>
      </c>
    </row>
    <row r="172" spans="1:5" s="26" customFormat="1" ht="21">
      <c r="A172" s="5"/>
      <c r="B172" s="25"/>
      <c r="C172" s="5"/>
      <c r="D172" s="6"/>
      <c r="E172" s="17" t="b">
        <f>IF(C172="ประธาน","3",IF(C172="กรรมการ","1.5",IF(C172="เลขานุการ","1.5")))</f>
        <v>0</v>
      </c>
    </row>
    <row r="173" spans="1:5" s="26" customFormat="1" ht="21">
      <c r="A173" s="52"/>
      <c r="B173" s="93"/>
      <c r="C173" s="110"/>
      <c r="D173" s="172" t="s">
        <v>81</v>
      </c>
      <c r="E173" s="163">
        <f>E171+E172</f>
        <v>0</v>
      </c>
    </row>
    <row r="174" spans="1:5" s="26" customFormat="1" ht="21">
      <c r="A174" s="8"/>
      <c r="B174" s="28"/>
      <c r="C174" s="8"/>
      <c r="D174" s="123"/>
      <c r="E174" s="122"/>
    </row>
    <row r="175" spans="1:5" s="26" customFormat="1" ht="21">
      <c r="A175" s="8"/>
      <c r="B175" s="28"/>
      <c r="C175" s="8"/>
      <c r="D175" s="123"/>
      <c r="E175" s="122"/>
    </row>
    <row r="176" spans="1:5" s="26" customFormat="1" ht="21">
      <c r="A176" s="8"/>
      <c r="B176" s="28"/>
      <c r="C176" s="8"/>
      <c r="D176" s="123"/>
      <c r="E176" s="122"/>
    </row>
    <row r="177" spans="1:5" s="26" customFormat="1" ht="21">
      <c r="A177" s="8"/>
      <c r="B177" s="28"/>
      <c r="C177" s="8"/>
      <c r="D177" s="123"/>
      <c r="E177" s="122"/>
    </row>
    <row r="178" spans="1:5" s="26" customFormat="1" ht="21">
      <c r="A178" s="8"/>
      <c r="B178" s="28"/>
      <c r="C178" s="8"/>
      <c r="D178" s="123"/>
      <c r="E178" s="122"/>
    </row>
    <row r="179" spans="1:5" s="26" customFormat="1" ht="21">
      <c r="A179" s="8"/>
      <c r="B179" s="28"/>
      <c r="C179" s="8"/>
      <c r="D179" s="123"/>
      <c r="E179" s="122"/>
    </row>
    <row r="180" spans="1:5" s="26" customFormat="1" ht="26.25">
      <c r="A180" s="33" t="s">
        <v>32</v>
      </c>
      <c r="C180" s="15"/>
      <c r="D180" s="3"/>
      <c r="E180" s="3"/>
    </row>
    <row r="181" spans="1:5" s="26" customFormat="1" ht="21">
      <c r="A181" s="294" t="s">
        <v>54</v>
      </c>
      <c r="B181" s="295"/>
      <c r="C181" s="295"/>
      <c r="D181" s="295"/>
      <c r="E181" s="296"/>
    </row>
    <row r="182" spans="1:5" s="26" customFormat="1" ht="63">
      <c r="A182" s="21" t="s">
        <v>0</v>
      </c>
      <c r="B182" s="21" t="s">
        <v>1</v>
      </c>
      <c r="C182" s="21" t="s">
        <v>2</v>
      </c>
      <c r="D182" s="22" t="s">
        <v>6</v>
      </c>
      <c r="E182" s="18" t="s">
        <v>53</v>
      </c>
    </row>
    <row r="183" spans="1:5" s="26" customFormat="1" ht="21">
      <c r="A183" s="5" t="s">
        <v>50</v>
      </c>
      <c r="B183" s="25" t="s">
        <v>69</v>
      </c>
      <c r="C183" s="5" t="s">
        <v>45</v>
      </c>
      <c r="D183" s="5" t="s">
        <v>70</v>
      </c>
      <c r="E183" s="17" t="str">
        <f>IF(C183="ประธาน","1",IF(C183="กรรมการ","0.5",IF(C183="เลขานุการ","0.5")))</f>
        <v>0.5</v>
      </c>
    </row>
    <row r="184" spans="1:5" s="26" customFormat="1" ht="21">
      <c r="A184" s="209" t="s">
        <v>241</v>
      </c>
      <c r="B184" s="70" t="s">
        <v>243</v>
      </c>
      <c r="C184" s="5" t="s">
        <v>45</v>
      </c>
      <c r="D184" s="22">
        <v>64480</v>
      </c>
      <c r="E184" s="49" t="str">
        <f>IF(C184="ประธาน","1",IF(C184="กรรมการ","0.5",IF(C184="เลขานุการ","0.5")))</f>
        <v>0.5</v>
      </c>
    </row>
    <row r="185" spans="1:5" s="26" customFormat="1" ht="21">
      <c r="A185" s="73"/>
      <c r="B185" s="59"/>
      <c r="C185" s="21"/>
      <c r="D185" s="22"/>
      <c r="E185" s="49" t="b">
        <f>IF(C185="ประธาน","1",IF(C185="กรรมการ","0.5",IF(C185="เลขานุการ","0.5")))</f>
        <v>0</v>
      </c>
    </row>
    <row r="186" spans="1:11" s="26" customFormat="1" ht="21">
      <c r="A186" s="8"/>
      <c r="B186" s="9"/>
      <c r="C186" s="9"/>
      <c r="D186" s="95" t="s">
        <v>81</v>
      </c>
      <c r="E186" s="87">
        <f>E183+E184+E185</f>
        <v>1</v>
      </c>
      <c r="H186" s="60"/>
      <c r="I186" s="61"/>
      <c r="J186" s="60"/>
      <c r="K186" s="62"/>
    </row>
    <row r="187" s="26" customFormat="1" ht="21">
      <c r="E187" s="14"/>
    </row>
    <row r="188" spans="1:5" s="26" customFormat="1" ht="21">
      <c r="A188" s="287" t="s">
        <v>56</v>
      </c>
      <c r="B188" s="288"/>
      <c r="C188" s="288"/>
      <c r="D188" s="288"/>
      <c r="E188" s="289"/>
    </row>
    <row r="189" spans="1:5" s="26" customFormat="1" ht="63">
      <c r="A189" s="21" t="s">
        <v>0</v>
      </c>
      <c r="B189" s="21" t="s">
        <v>1</v>
      </c>
      <c r="C189" s="21" t="s">
        <v>2</v>
      </c>
      <c r="D189" s="22" t="s">
        <v>6</v>
      </c>
      <c r="E189" s="23" t="s">
        <v>53</v>
      </c>
    </row>
    <row r="190" spans="1:5" s="26" customFormat="1" ht="21">
      <c r="A190" s="5"/>
      <c r="B190" s="25"/>
      <c r="C190" s="5"/>
      <c r="D190" s="19"/>
      <c r="E190" s="17" t="b">
        <f>IF(C190="ประธาน","2",IF(C190="กรรมการ","1",IF(C190="เลขานุการ","1")))</f>
        <v>0</v>
      </c>
    </row>
    <row r="191" spans="1:5" s="26" customFormat="1" ht="21">
      <c r="A191" s="5"/>
      <c r="B191" s="25"/>
      <c r="C191" s="5"/>
      <c r="D191" s="6"/>
      <c r="E191" s="17" t="b">
        <f>IF(C191="ประธาน","2",IF(C191="กรรมการ","1",IF(C191="เลขานุการ","1")))</f>
        <v>0</v>
      </c>
    </row>
    <row r="192" spans="1:5" s="26" customFormat="1" ht="21">
      <c r="A192" s="52"/>
      <c r="B192" s="93"/>
      <c r="C192" s="110"/>
      <c r="D192" s="105" t="s">
        <v>81</v>
      </c>
      <c r="E192" s="80">
        <f>E190+E191</f>
        <v>0</v>
      </c>
    </row>
    <row r="193" spans="1:5" s="26" customFormat="1" ht="21">
      <c r="A193" s="8"/>
      <c r="B193" s="28"/>
      <c r="C193" s="8"/>
      <c r="D193" s="10"/>
      <c r="E193" s="31"/>
    </row>
    <row r="194" spans="1:5" s="26" customFormat="1" ht="21">
      <c r="A194" s="291" t="s">
        <v>55</v>
      </c>
      <c r="B194" s="292"/>
      <c r="C194" s="292"/>
      <c r="D194" s="292"/>
      <c r="E194" s="293"/>
    </row>
    <row r="195" spans="1:5" s="26" customFormat="1" ht="63">
      <c r="A195" s="21" t="s">
        <v>0</v>
      </c>
      <c r="B195" s="21" t="s">
        <v>1</v>
      </c>
      <c r="C195" s="21" t="s">
        <v>2</v>
      </c>
      <c r="D195" s="22" t="s">
        <v>6</v>
      </c>
      <c r="E195" s="23" t="s">
        <v>53</v>
      </c>
    </row>
    <row r="196" spans="1:5" s="26" customFormat="1" ht="21">
      <c r="A196" s="5"/>
      <c r="B196" s="25"/>
      <c r="C196" s="5"/>
      <c r="D196" s="19"/>
      <c r="E196" s="17" t="b">
        <f>IF(C196="ประธาน","3",IF(C196="กรรมการ","1.5",IF(C196="เลขานุการ","1.5")))</f>
        <v>0</v>
      </c>
    </row>
    <row r="197" spans="1:5" s="26" customFormat="1" ht="21">
      <c r="A197" s="5"/>
      <c r="B197" s="25"/>
      <c r="C197" s="5"/>
      <c r="D197" s="6"/>
      <c r="E197" s="17" t="b">
        <f>IF(C197="ประธาน","3",IF(C197="กรรมการ","1.5",IF(C197="เลขานุการ","1.5")))</f>
        <v>0</v>
      </c>
    </row>
    <row r="198" spans="1:5" s="26" customFormat="1" ht="21">
      <c r="A198" s="52"/>
      <c r="B198" s="93"/>
      <c r="C198" s="110"/>
      <c r="D198" s="172" t="s">
        <v>81</v>
      </c>
      <c r="E198" s="163">
        <f>E196+E197</f>
        <v>0</v>
      </c>
    </row>
    <row r="199" spans="1:5" s="26" customFormat="1" ht="21">
      <c r="A199" s="8"/>
      <c r="B199" s="28"/>
      <c r="C199" s="8"/>
      <c r="D199" s="234"/>
      <c r="E199" s="235"/>
    </row>
    <row r="200" spans="1:5" s="26" customFormat="1" ht="21">
      <c r="A200" s="8"/>
      <c r="B200" s="28"/>
      <c r="C200" s="8"/>
      <c r="D200" s="234"/>
      <c r="E200" s="235"/>
    </row>
    <row r="201" spans="1:5" s="26" customFormat="1" ht="21">
      <c r="A201" s="8"/>
      <c r="B201" s="28"/>
      <c r="C201" s="8"/>
      <c r="D201" s="234"/>
      <c r="E201" s="235"/>
    </row>
    <row r="202" spans="1:5" s="26" customFormat="1" ht="21">
      <c r="A202" s="8"/>
      <c r="B202" s="28"/>
      <c r="C202" s="8"/>
      <c r="D202" s="234"/>
      <c r="E202" s="235"/>
    </row>
    <row r="203" spans="1:5" s="26" customFormat="1" ht="21">
      <c r="A203" s="8"/>
      <c r="B203" s="28"/>
      <c r="C203" s="8"/>
      <c r="D203" s="234"/>
      <c r="E203" s="235"/>
    </row>
    <row r="204" spans="1:5" s="26" customFormat="1" ht="21">
      <c r="A204" s="8"/>
      <c r="B204" s="28"/>
      <c r="C204" s="8"/>
      <c r="D204" s="234"/>
      <c r="E204" s="235"/>
    </row>
    <row r="205" spans="1:5" s="26" customFormat="1" ht="26.25">
      <c r="A205" s="33" t="s">
        <v>33</v>
      </c>
      <c r="C205" s="15"/>
      <c r="D205" s="3"/>
      <c r="E205" s="3"/>
    </row>
    <row r="206" spans="1:5" s="26" customFormat="1" ht="21">
      <c r="A206" s="294" t="s">
        <v>54</v>
      </c>
      <c r="B206" s="295"/>
      <c r="C206" s="295"/>
      <c r="D206" s="295"/>
      <c r="E206" s="296"/>
    </row>
    <row r="207" spans="1:5" s="26" customFormat="1" ht="63">
      <c r="A207" s="21" t="s">
        <v>0</v>
      </c>
      <c r="B207" s="21" t="s">
        <v>1</v>
      </c>
      <c r="C207" s="21" t="s">
        <v>2</v>
      </c>
      <c r="D207" s="22" t="s">
        <v>6</v>
      </c>
      <c r="E207" s="18" t="s">
        <v>53</v>
      </c>
    </row>
    <row r="208" spans="1:5" ht="21">
      <c r="A208" s="5"/>
      <c r="B208" s="20"/>
      <c r="C208" s="5"/>
      <c r="D208" s="6"/>
      <c r="E208" s="17" t="b">
        <f>IF(C208="ประธาน","1",IF(C208="กรรมการ","0.5",IF(C208="เลขานุการ","0.5")))</f>
        <v>0</v>
      </c>
    </row>
    <row r="209" spans="1:5" s="26" customFormat="1" ht="21">
      <c r="A209" s="25"/>
      <c r="B209" s="25"/>
      <c r="C209" s="25"/>
      <c r="D209" s="25"/>
      <c r="E209" s="17" t="b">
        <f>IF(C209="ประธาน","1",IF(C209="กรรมการ","0.5",IF(C209="เลขานุการ","0.5")))</f>
        <v>0</v>
      </c>
    </row>
    <row r="210" spans="1:5" s="26" customFormat="1" ht="21">
      <c r="A210" s="25"/>
      <c r="B210" s="25"/>
      <c r="C210" s="25"/>
      <c r="D210" s="25"/>
      <c r="E210" s="17" t="b">
        <f>IF(C210="ประธาน","1",IF(C210="กรรมการ","0.5",IF(C210="เลขานุการ","0.5")))</f>
        <v>0</v>
      </c>
    </row>
    <row r="211" spans="1:5" s="26" customFormat="1" ht="21">
      <c r="A211" s="93"/>
      <c r="B211" s="93"/>
      <c r="C211" s="111"/>
      <c r="D211" s="95" t="s">
        <v>81</v>
      </c>
      <c r="E211" s="87">
        <f>E208+E209+E210</f>
        <v>0</v>
      </c>
    </row>
    <row r="212" s="26" customFormat="1" ht="21">
      <c r="E212" s="14"/>
    </row>
    <row r="213" spans="1:5" s="26" customFormat="1" ht="21">
      <c r="A213" s="287" t="s">
        <v>56</v>
      </c>
      <c r="B213" s="288"/>
      <c r="C213" s="288"/>
      <c r="D213" s="288"/>
      <c r="E213" s="289"/>
    </row>
    <row r="214" spans="1:5" s="26" customFormat="1" ht="63">
      <c r="A214" s="21" t="s">
        <v>0</v>
      </c>
      <c r="B214" s="21" t="s">
        <v>1</v>
      </c>
      <c r="C214" s="21" t="s">
        <v>2</v>
      </c>
      <c r="D214" s="22" t="s">
        <v>6</v>
      </c>
      <c r="E214" s="23" t="s">
        <v>53</v>
      </c>
    </row>
    <row r="215" spans="1:5" s="26" customFormat="1" ht="21">
      <c r="A215" s="5"/>
      <c r="B215" s="25"/>
      <c r="C215" s="5"/>
      <c r="D215" s="19"/>
      <c r="E215" s="17" t="b">
        <f>IF(C215="ประธาน","2",IF(C215="กรรมการ","1",IF(C215="เลขานุการ","1")))</f>
        <v>0</v>
      </c>
    </row>
    <row r="216" spans="1:5" s="26" customFormat="1" ht="21">
      <c r="A216" s="5"/>
      <c r="B216" s="25"/>
      <c r="C216" s="5"/>
      <c r="D216" s="6"/>
      <c r="E216" s="17" t="b">
        <f>IF(C216="ประธาน","2",IF(C216="กรรมการ","1",IF(C216="เลขานุการ","1")))</f>
        <v>0</v>
      </c>
    </row>
    <row r="217" spans="1:5" s="26" customFormat="1" ht="21">
      <c r="A217" s="52"/>
      <c r="B217" s="93"/>
      <c r="C217" s="110"/>
      <c r="D217" s="105" t="s">
        <v>81</v>
      </c>
      <c r="E217" s="80">
        <f>E215+E216</f>
        <v>0</v>
      </c>
    </row>
    <row r="218" spans="1:5" s="26" customFormat="1" ht="21">
      <c r="A218" s="8"/>
      <c r="B218" s="28"/>
      <c r="C218" s="8"/>
      <c r="D218" s="10"/>
      <c r="E218" s="31"/>
    </row>
    <row r="219" spans="1:5" s="26" customFormat="1" ht="21">
      <c r="A219" s="291" t="s">
        <v>55</v>
      </c>
      <c r="B219" s="292"/>
      <c r="C219" s="292"/>
      <c r="D219" s="292"/>
      <c r="E219" s="293"/>
    </row>
    <row r="220" spans="1:5" s="26" customFormat="1" ht="63">
      <c r="A220" s="21" t="s">
        <v>0</v>
      </c>
      <c r="B220" s="21" t="s">
        <v>1</v>
      </c>
      <c r="C220" s="21" t="s">
        <v>2</v>
      </c>
      <c r="D220" s="22" t="s">
        <v>6</v>
      </c>
      <c r="E220" s="23" t="s">
        <v>53</v>
      </c>
    </row>
    <row r="221" spans="1:5" s="26" customFormat="1" ht="21">
      <c r="A221" s="5"/>
      <c r="B221" s="25"/>
      <c r="C221" s="5"/>
      <c r="D221" s="19"/>
      <c r="E221" s="17" t="b">
        <f>IF(C221="ประธาน","3",IF(C221="กรรมการ","1.5",IF(C221="เลขานุการ","1.5")))</f>
        <v>0</v>
      </c>
    </row>
    <row r="222" spans="1:5" s="26" customFormat="1" ht="21">
      <c r="A222" s="5"/>
      <c r="B222" s="25"/>
      <c r="C222" s="5"/>
      <c r="D222" s="6"/>
      <c r="E222" s="17" t="b">
        <f>IF(C222="ประธาน","3",IF(C222="กรรมการ","1.5",IF(C222="เลขานุการ","1.5")))</f>
        <v>0</v>
      </c>
    </row>
    <row r="223" spans="1:5" s="26" customFormat="1" ht="21">
      <c r="A223" s="52"/>
      <c r="B223" s="93"/>
      <c r="C223" s="110"/>
      <c r="D223" s="172" t="s">
        <v>81</v>
      </c>
      <c r="E223" s="163">
        <f>E221+E222</f>
        <v>0</v>
      </c>
    </row>
    <row r="224" spans="1:5" s="26" customFormat="1" ht="21">
      <c r="A224" s="8"/>
      <c r="B224" s="28"/>
      <c r="C224" s="8"/>
      <c r="D224" s="123"/>
      <c r="E224" s="122"/>
    </row>
    <row r="225" spans="1:5" s="26" customFormat="1" ht="21">
      <c r="A225" s="8"/>
      <c r="B225" s="28"/>
      <c r="C225" s="8"/>
      <c r="D225" s="123"/>
      <c r="E225" s="122"/>
    </row>
    <row r="226" spans="1:5" s="26" customFormat="1" ht="21">
      <c r="A226" s="8"/>
      <c r="B226" s="28"/>
      <c r="C226" s="8"/>
      <c r="D226" s="123"/>
      <c r="E226" s="122"/>
    </row>
    <row r="227" spans="1:5" s="26" customFormat="1" ht="21">
      <c r="A227" s="8"/>
      <c r="B227" s="28"/>
      <c r="C227" s="8"/>
      <c r="D227" s="123"/>
      <c r="E227" s="122"/>
    </row>
    <row r="228" spans="1:5" s="26" customFormat="1" ht="21">
      <c r="A228" s="8"/>
      <c r="B228" s="28"/>
      <c r="C228" s="8"/>
      <c r="D228" s="123"/>
      <c r="E228" s="122"/>
    </row>
    <row r="229" spans="1:5" s="26" customFormat="1" ht="21">
      <c r="A229" s="8"/>
      <c r="B229" s="28"/>
      <c r="C229" s="8"/>
      <c r="D229" s="123"/>
      <c r="E229" s="122"/>
    </row>
    <row r="230" spans="1:5" s="26" customFormat="1" ht="26.25">
      <c r="A230" s="33" t="s">
        <v>34</v>
      </c>
      <c r="C230" s="15"/>
      <c r="D230" s="3"/>
      <c r="E230" s="3"/>
    </row>
    <row r="231" spans="1:5" s="26" customFormat="1" ht="21">
      <c r="A231" s="294" t="s">
        <v>54</v>
      </c>
      <c r="B231" s="295"/>
      <c r="C231" s="295"/>
      <c r="D231" s="295"/>
      <c r="E231" s="296"/>
    </row>
    <row r="232" spans="1:5" s="26" customFormat="1" ht="63">
      <c r="A232" s="21" t="s">
        <v>0</v>
      </c>
      <c r="B232" s="21" t="s">
        <v>1</v>
      </c>
      <c r="C232" s="21" t="s">
        <v>2</v>
      </c>
      <c r="D232" s="22" t="s">
        <v>6</v>
      </c>
      <c r="E232" s="18" t="s">
        <v>53</v>
      </c>
    </row>
    <row r="233" spans="1:5" s="26" customFormat="1" ht="21">
      <c r="A233" s="73" t="s">
        <v>184</v>
      </c>
      <c r="B233" s="59" t="s">
        <v>160</v>
      </c>
      <c r="C233" s="21" t="s">
        <v>45</v>
      </c>
      <c r="D233" s="22">
        <v>4050</v>
      </c>
      <c r="E233" s="49" t="str">
        <f>IF(C233="ประธาน","1",IF(C233="กรรมการ","0.5",IF(C233="เลขานุการ","0.5")))</f>
        <v>0.5</v>
      </c>
    </row>
    <row r="234" spans="1:5" s="26" customFormat="1" ht="21">
      <c r="A234" s="21" t="s">
        <v>222</v>
      </c>
      <c r="B234" s="59" t="s">
        <v>223</v>
      </c>
      <c r="C234" s="21" t="s">
        <v>45</v>
      </c>
      <c r="D234" s="22">
        <v>800</v>
      </c>
      <c r="E234" s="49" t="str">
        <f>IF(C234="ประธาน","1",IF(C234="กรรมการ","0.5",IF(C234="เลขานุการ","0.5")))</f>
        <v>0.5</v>
      </c>
    </row>
    <row r="235" spans="1:7" s="26" customFormat="1" ht="21">
      <c r="A235" s="69" t="s">
        <v>224</v>
      </c>
      <c r="B235" s="25" t="s">
        <v>225</v>
      </c>
      <c r="C235" s="5" t="s">
        <v>45</v>
      </c>
      <c r="D235" s="6">
        <v>9142</v>
      </c>
      <c r="E235" s="49" t="str">
        <f>IF(C235="ประธาน","1",IF(C235="กรรมการ","0.5",IF(C235="เลขานุการ","0.5")))</f>
        <v>0.5</v>
      </c>
      <c r="G235" s="26" t="s">
        <v>226</v>
      </c>
    </row>
    <row r="236" spans="1:5" s="26" customFormat="1" ht="21">
      <c r="A236" s="21" t="s">
        <v>241</v>
      </c>
      <c r="B236" s="59" t="s">
        <v>245</v>
      </c>
      <c r="C236" s="21" t="s">
        <v>45</v>
      </c>
      <c r="D236" s="5" t="s">
        <v>244</v>
      </c>
      <c r="E236" s="49" t="str">
        <f>IF(C236="ประธาน","1",IF(C236="กรรมการ","0.5",IF(C236="เลขานุการ","0.5")))</f>
        <v>0.5</v>
      </c>
    </row>
    <row r="237" spans="1:5" s="26" customFormat="1" ht="21">
      <c r="A237" s="73" t="s">
        <v>306</v>
      </c>
      <c r="B237" s="59" t="s">
        <v>307</v>
      </c>
      <c r="C237" s="21" t="s">
        <v>45</v>
      </c>
      <c r="D237" s="22">
        <v>82359.85</v>
      </c>
      <c r="E237" s="49" t="str">
        <f>IF(C237="ประธาน","1",IF(C237="กรรมการ","0.5",IF(C237="เลขานุการ","0.5")))</f>
        <v>0.5</v>
      </c>
    </row>
    <row r="238" spans="1:5" s="26" customFormat="1" ht="21">
      <c r="A238" s="73"/>
      <c r="B238" s="59"/>
      <c r="C238" s="21"/>
      <c r="D238" s="22"/>
      <c r="E238" s="49" t="b">
        <f>IF(C238="ประธาน","1",IF(C238="กรรมการ","0.5",IF(C238="เลขานุการ","0.5")))</f>
        <v>0</v>
      </c>
    </row>
    <row r="239" spans="1:5" s="26" customFormat="1" ht="21">
      <c r="A239" s="60"/>
      <c r="B239" s="61"/>
      <c r="C239" s="60"/>
      <c r="D239" s="244" t="s">
        <v>81</v>
      </c>
      <c r="E239" s="119">
        <f>E233+E234+E235+E236+E237+E238</f>
        <v>2.5</v>
      </c>
    </row>
    <row r="240" spans="1:5" s="28" customFormat="1" ht="21">
      <c r="A240" s="8"/>
      <c r="C240" s="16"/>
      <c r="D240" s="8"/>
      <c r="E240" s="11"/>
    </row>
    <row r="241" spans="1:5" s="28" customFormat="1" ht="21">
      <c r="A241" s="287" t="s">
        <v>56</v>
      </c>
      <c r="B241" s="288"/>
      <c r="C241" s="288"/>
      <c r="D241" s="288"/>
      <c r="E241" s="289"/>
    </row>
    <row r="242" spans="1:5" s="28" customFormat="1" ht="63">
      <c r="A242" s="21" t="s">
        <v>0</v>
      </c>
      <c r="B242" s="21" t="s">
        <v>1</v>
      </c>
      <c r="C242" s="21" t="s">
        <v>2</v>
      </c>
      <c r="D242" s="22" t="s">
        <v>6</v>
      </c>
      <c r="E242" s="23" t="s">
        <v>53</v>
      </c>
    </row>
    <row r="243" spans="1:5" s="28" customFormat="1" ht="21">
      <c r="A243" s="5"/>
      <c r="B243" s="25"/>
      <c r="C243" s="5"/>
      <c r="D243" s="19"/>
      <c r="E243" s="17" t="b">
        <f>IF(C243="ประธาน","2",IF(C243="กรรมการ","1",IF(C243="เลขานุการ","1")))</f>
        <v>0</v>
      </c>
    </row>
    <row r="244" spans="1:5" s="28" customFormat="1" ht="21">
      <c r="A244" s="5"/>
      <c r="B244" s="25"/>
      <c r="C244" s="5"/>
      <c r="D244" s="6"/>
      <c r="E244" s="17" t="b">
        <f>IF(C244="ประธาน","2",IF(C244="กรรมการ","1",IF(C244="เลขานุการ","1")))</f>
        <v>0</v>
      </c>
    </row>
    <row r="245" spans="1:5" s="28" customFormat="1" ht="21">
      <c r="A245" s="52"/>
      <c r="B245" s="93"/>
      <c r="C245" s="110"/>
      <c r="D245" s="105" t="s">
        <v>81</v>
      </c>
      <c r="E245" s="80">
        <f>E243+E244</f>
        <v>0</v>
      </c>
    </row>
    <row r="246" spans="1:5" s="26" customFormat="1" ht="21">
      <c r="A246" s="28"/>
      <c r="B246" s="28"/>
      <c r="C246" s="16"/>
      <c r="D246" s="8"/>
      <c r="E246" s="11"/>
    </row>
    <row r="247" spans="1:5" s="26" customFormat="1" ht="21">
      <c r="A247" s="291" t="s">
        <v>55</v>
      </c>
      <c r="B247" s="292"/>
      <c r="C247" s="292"/>
      <c r="D247" s="292"/>
      <c r="E247" s="293"/>
    </row>
    <row r="248" spans="1:5" s="26" customFormat="1" ht="63">
      <c r="A248" s="21" t="s">
        <v>0</v>
      </c>
      <c r="B248" s="21" t="s">
        <v>1</v>
      </c>
      <c r="C248" s="21" t="s">
        <v>2</v>
      </c>
      <c r="D248" s="22" t="s">
        <v>6</v>
      </c>
      <c r="E248" s="23" t="s">
        <v>53</v>
      </c>
    </row>
    <row r="249" spans="1:5" s="26" customFormat="1" ht="21">
      <c r="A249" s="37"/>
      <c r="B249" s="36"/>
      <c r="C249" s="37"/>
      <c r="D249" s="38"/>
      <c r="E249" s="39"/>
    </row>
    <row r="250" spans="1:5" s="26" customFormat="1" ht="21">
      <c r="A250" s="5"/>
      <c r="B250" s="25"/>
      <c r="C250" s="5"/>
      <c r="D250" s="6"/>
      <c r="E250" s="17" t="b">
        <f>IF(C250="ประธาน","3",IF(C250="กรรมการ","1.5",IF(C250="เลขานุการ","1.5")))</f>
        <v>0</v>
      </c>
    </row>
    <row r="251" spans="1:5" s="26" customFormat="1" ht="21">
      <c r="A251" s="5"/>
      <c r="B251" s="25"/>
      <c r="C251" s="5"/>
      <c r="D251" s="6"/>
      <c r="E251" s="17" t="b">
        <f>IF(C251="ประธาน","3",IF(C251="กรรมการ","1.5",IF(C251="เลขานุการ","1.5")))</f>
        <v>0</v>
      </c>
    </row>
    <row r="252" spans="1:5" s="26" customFormat="1" ht="21">
      <c r="A252" s="8"/>
      <c r="B252" s="28"/>
      <c r="C252" s="16"/>
      <c r="D252" s="8"/>
      <c r="E252" s="11"/>
    </row>
    <row r="253" spans="1:5" s="26" customFormat="1" ht="21">
      <c r="A253" s="8"/>
      <c r="B253" s="28"/>
      <c r="C253" s="16"/>
      <c r="D253" s="8"/>
      <c r="E253" s="11"/>
    </row>
    <row r="254" spans="1:5" s="26" customFormat="1" ht="21">
      <c r="A254" s="8"/>
      <c r="B254" s="28"/>
      <c r="C254" s="16"/>
      <c r="D254" s="8"/>
      <c r="E254" s="11"/>
    </row>
    <row r="255" spans="1:5" s="26" customFormat="1" ht="26.25">
      <c r="A255" s="33" t="s">
        <v>40</v>
      </c>
      <c r="C255" s="15"/>
      <c r="D255" s="3"/>
      <c r="E255" s="3"/>
    </row>
    <row r="256" spans="1:5" s="26" customFormat="1" ht="21">
      <c r="A256" s="294" t="s">
        <v>54</v>
      </c>
      <c r="B256" s="295"/>
      <c r="C256" s="295"/>
      <c r="D256" s="295"/>
      <c r="E256" s="296"/>
    </row>
    <row r="257" spans="1:5" s="26" customFormat="1" ht="63">
      <c r="A257" s="21" t="s">
        <v>0</v>
      </c>
      <c r="B257" s="21" t="s">
        <v>1</v>
      </c>
      <c r="C257" s="21" t="s">
        <v>2</v>
      </c>
      <c r="D257" s="22" t="s">
        <v>6</v>
      </c>
      <c r="E257" s="18" t="s">
        <v>53</v>
      </c>
    </row>
    <row r="258" spans="1:5" s="26" customFormat="1" ht="21">
      <c r="A258" s="69" t="s">
        <v>154</v>
      </c>
      <c r="B258" s="25" t="s">
        <v>176</v>
      </c>
      <c r="C258" s="5" t="s">
        <v>45</v>
      </c>
      <c r="D258" s="6">
        <v>2500</v>
      </c>
      <c r="E258" s="17" t="str">
        <f>IF(C258="ประธาน","1",IF(C258="กรรมการ","0.5",IF(C258="เลขานุการ","0.5")))</f>
        <v>0.5</v>
      </c>
    </row>
    <row r="259" spans="1:5" s="26" customFormat="1" ht="21">
      <c r="A259" s="69" t="s">
        <v>241</v>
      </c>
      <c r="B259" s="25" t="s">
        <v>247</v>
      </c>
      <c r="C259" s="5" t="s">
        <v>45</v>
      </c>
      <c r="D259" s="19">
        <v>82014</v>
      </c>
      <c r="E259" s="17" t="str">
        <f>IF(C259="ประธาน","1",IF(C259="กรรมการ","0.5",IF(C259="เลขานุการ","0.5")))</f>
        <v>0.5</v>
      </c>
    </row>
    <row r="260" spans="1:5" s="26" customFormat="1" ht="21">
      <c r="A260" s="69" t="s">
        <v>321</v>
      </c>
      <c r="B260" s="25" t="s">
        <v>326</v>
      </c>
      <c r="C260" s="5" t="s">
        <v>45</v>
      </c>
      <c r="D260" s="6">
        <v>7080</v>
      </c>
      <c r="E260" s="17" t="str">
        <f>IF(C260="ประธาน","1",IF(C260="กรรมการ","0.5",IF(C260="เลขานุการ","0.5")))</f>
        <v>0.5</v>
      </c>
    </row>
    <row r="261" spans="1:5" s="26" customFormat="1" ht="21">
      <c r="A261" s="69"/>
      <c r="B261" s="25"/>
      <c r="C261" s="5"/>
      <c r="D261" s="6"/>
      <c r="E261" s="17" t="b">
        <f>IF(C261="ประธาน","1",IF(C261="กรรมการ","0.5",IF(C261="เลขานุการ","0.5")))</f>
        <v>0</v>
      </c>
    </row>
    <row r="262" spans="1:5" s="26" customFormat="1" ht="21">
      <c r="A262" s="69"/>
      <c r="B262" s="25"/>
      <c r="C262" s="5"/>
      <c r="D262" s="6"/>
      <c r="E262" s="17" t="b">
        <f>IF(C262="ประธาน","1",IF(C262="กรรมการ","0.5",IF(C262="เลขานุการ","0.5")))</f>
        <v>0</v>
      </c>
    </row>
    <row r="263" spans="1:5" s="26" customFormat="1" ht="21">
      <c r="A263" s="52"/>
      <c r="B263" s="93"/>
      <c r="C263" s="110"/>
      <c r="D263" s="86" t="s">
        <v>81</v>
      </c>
      <c r="E263" s="87">
        <f>E258+E259+E260+E261+E262</f>
        <v>1.5</v>
      </c>
    </row>
    <row r="264" spans="3:5" s="28" customFormat="1" ht="21">
      <c r="C264" s="16"/>
      <c r="D264" s="8"/>
      <c r="E264" s="8"/>
    </row>
    <row r="265" spans="1:5" s="28" customFormat="1" ht="21">
      <c r="A265" s="287" t="s">
        <v>56</v>
      </c>
      <c r="B265" s="288"/>
      <c r="C265" s="288"/>
      <c r="D265" s="288"/>
      <c r="E265" s="289"/>
    </row>
    <row r="266" spans="1:5" s="28" customFormat="1" ht="63">
      <c r="A266" s="21" t="s">
        <v>0</v>
      </c>
      <c r="B266" s="21" t="s">
        <v>1</v>
      </c>
      <c r="C266" s="21" t="s">
        <v>2</v>
      </c>
      <c r="D266" s="22" t="s">
        <v>6</v>
      </c>
      <c r="E266" s="23" t="s">
        <v>53</v>
      </c>
    </row>
    <row r="267" spans="1:5" s="28" customFormat="1" ht="21">
      <c r="A267" s="5"/>
      <c r="B267" s="25"/>
      <c r="C267" s="5"/>
      <c r="D267" s="19"/>
      <c r="E267" s="17" t="b">
        <f>IF(C267="ประธาน","2",IF(C267="กรรมการ","1",IF(C267="เลขานุการ","1")))</f>
        <v>0</v>
      </c>
    </row>
    <row r="268" spans="1:5" s="28" customFormat="1" ht="21">
      <c r="A268" s="5"/>
      <c r="B268" s="25"/>
      <c r="C268" s="5"/>
      <c r="D268" s="6"/>
      <c r="E268" s="17" t="b">
        <f>IF(C268="ประธาน","2",IF(C268="กรรมการ","1",IF(C268="เลขานุการ","1")))</f>
        <v>0</v>
      </c>
    </row>
    <row r="269" spans="1:5" s="28" customFormat="1" ht="21">
      <c r="A269" s="52"/>
      <c r="B269" s="93"/>
      <c r="C269" s="110"/>
      <c r="D269" s="105" t="s">
        <v>81</v>
      </c>
      <c r="E269" s="80">
        <f>E267+E268</f>
        <v>0</v>
      </c>
    </row>
    <row r="270" spans="1:5" s="28" customFormat="1" ht="21">
      <c r="A270" s="52"/>
      <c r="B270" s="93"/>
      <c r="C270" s="52"/>
      <c r="D270" s="197"/>
      <c r="E270" s="176"/>
    </row>
    <row r="271" spans="1:5" s="26" customFormat="1" ht="21">
      <c r="A271" s="291" t="s">
        <v>55</v>
      </c>
      <c r="B271" s="292"/>
      <c r="C271" s="292"/>
      <c r="D271" s="292"/>
      <c r="E271" s="293"/>
    </row>
    <row r="272" spans="1:5" s="26" customFormat="1" ht="63">
      <c r="A272" s="21" t="s">
        <v>0</v>
      </c>
      <c r="B272" s="21" t="s">
        <v>1</v>
      </c>
      <c r="C272" s="21" t="s">
        <v>2</v>
      </c>
      <c r="D272" s="22" t="s">
        <v>6</v>
      </c>
      <c r="E272" s="23" t="s">
        <v>53</v>
      </c>
    </row>
    <row r="273" spans="1:5" s="26" customFormat="1" ht="21">
      <c r="A273" s="5"/>
      <c r="B273" s="25"/>
      <c r="C273" s="5"/>
      <c r="D273" s="19"/>
      <c r="E273" s="17" t="b">
        <f>IF(C273="ประธาน","3",IF(C273="กรรมการ","1.5",IF(C273="เลขานุการ","1.5")))</f>
        <v>0</v>
      </c>
    </row>
    <row r="274" spans="1:5" s="26" customFormat="1" ht="21">
      <c r="A274" s="5"/>
      <c r="B274" s="25"/>
      <c r="C274" s="5"/>
      <c r="D274" s="6"/>
      <c r="E274" s="17" t="b">
        <f>IF(C274="ประธาน","3",IF(C274="กรรมการ","1.5",IF(C274="เลขานุการ","1.5")))</f>
        <v>0</v>
      </c>
    </row>
    <row r="275" spans="1:5" s="26" customFormat="1" ht="21">
      <c r="A275" s="52"/>
      <c r="B275" s="93"/>
      <c r="C275" s="110"/>
      <c r="D275" s="172" t="s">
        <v>81</v>
      </c>
      <c r="E275" s="163">
        <f>E273+E274</f>
        <v>0</v>
      </c>
    </row>
    <row r="276" spans="1:5" s="26" customFormat="1" ht="21">
      <c r="A276" s="8"/>
      <c r="B276" s="28"/>
      <c r="C276" s="8"/>
      <c r="D276" s="10"/>
      <c r="E276" s="31"/>
    </row>
    <row r="277" spans="1:5" s="26" customFormat="1" ht="21">
      <c r="A277" s="8"/>
      <c r="B277" s="28"/>
      <c r="C277" s="8"/>
      <c r="D277" s="10"/>
      <c r="E277" s="31"/>
    </row>
    <row r="278" spans="1:5" s="26" customFormat="1" ht="21">
      <c r="A278" s="8"/>
      <c r="B278" s="28"/>
      <c r="C278" s="8"/>
      <c r="D278" s="10"/>
      <c r="E278" s="31"/>
    </row>
    <row r="279" spans="1:5" s="26" customFormat="1" ht="21">
      <c r="A279" s="8"/>
      <c r="B279" s="28"/>
      <c r="C279" s="8"/>
      <c r="D279" s="10"/>
      <c r="E279" s="31"/>
    </row>
    <row r="280" spans="1:5" s="26" customFormat="1" ht="26.25">
      <c r="A280" s="33" t="s">
        <v>41</v>
      </c>
      <c r="C280" s="15"/>
      <c r="D280" s="3"/>
      <c r="E280" s="3"/>
    </row>
    <row r="281" spans="1:5" s="26" customFormat="1" ht="21">
      <c r="A281" s="294" t="s">
        <v>54</v>
      </c>
      <c r="B281" s="295"/>
      <c r="C281" s="295"/>
      <c r="D281" s="295"/>
      <c r="E281" s="296"/>
    </row>
    <row r="282" spans="1:5" s="26" customFormat="1" ht="63">
      <c r="A282" s="21" t="s">
        <v>0</v>
      </c>
      <c r="B282" s="21" t="s">
        <v>1</v>
      </c>
      <c r="C282" s="21" t="s">
        <v>2</v>
      </c>
      <c r="D282" s="22" t="s">
        <v>6</v>
      </c>
      <c r="E282" s="18" t="s">
        <v>53</v>
      </c>
    </row>
    <row r="283" spans="1:5" s="26" customFormat="1" ht="21">
      <c r="A283" s="5" t="s">
        <v>110</v>
      </c>
      <c r="B283" s="183" t="s">
        <v>118</v>
      </c>
      <c r="C283" s="5" t="s">
        <v>45</v>
      </c>
      <c r="D283" s="199">
        <v>4140</v>
      </c>
      <c r="E283" s="17" t="str">
        <f>IF(C283="ประธาน","1",IF(C283="กรรมการ","0.5",IF(C283="เลขานุการ","0.5")))</f>
        <v>0.5</v>
      </c>
    </row>
    <row r="284" spans="1:5" s="26" customFormat="1" ht="21">
      <c r="A284" s="69" t="s">
        <v>179</v>
      </c>
      <c r="B284" s="25" t="s">
        <v>180</v>
      </c>
      <c r="C284" s="5" t="s">
        <v>45</v>
      </c>
      <c r="D284" s="133">
        <v>5000</v>
      </c>
      <c r="E284" s="17" t="str">
        <f aca="true" t="shared" si="1" ref="E284:E289">IF(C284="ประธาน","1",IF(C284="กรรมการ","0.5",IF(C284="เลขานุการ","0.5")))</f>
        <v>0.5</v>
      </c>
    </row>
    <row r="285" spans="1:5" s="26" customFormat="1" ht="21">
      <c r="A285" s="5" t="s">
        <v>259</v>
      </c>
      <c r="B285" s="25" t="s">
        <v>260</v>
      </c>
      <c r="C285" s="5" t="s">
        <v>45</v>
      </c>
      <c r="D285" s="134" t="s">
        <v>261</v>
      </c>
      <c r="E285" s="17" t="str">
        <f t="shared" si="1"/>
        <v>0.5</v>
      </c>
    </row>
    <row r="286" spans="1:5" s="26" customFormat="1" ht="21">
      <c r="A286" s="25" t="s">
        <v>275</v>
      </c>
      <c r="B286" s="25" t="s">
        <v>276</v>
      </c>
      <c r="C286" s="5" t="s">
        <v>45</v>
      </c>
      <c r="D286" s="134" t="s">
        <v>277</v>
      </c>
      <c r="E286" s="17" t="str">
        <f t="shared" si="1"/>
        <v>0.5</v>
      </c>
    </row>
    <row r="287" spans="1:5" s="26" customFormat="1" ht="21">
      <c r="A287" s="69" t="s">
        <v>321</v>
      </c>
      <c r="B287" s="20" t="s">
        <v>175</v>
      </c>
      <c r="C287" s="5" t="s">
        <v>45</v>
      </c>
      <c r="D287" s="6">
        <v>59160</v>
      </c>
      <c r="E287" s="17" t="str">
        <f t="shared" si="1"/>
        <v>0.5</v>
      </c>
    </row>
    <row r="288" spans="1:5" s="26" customFormat="1" ht="42">
      <c r="A288" s="21" t="s">
        <v>335</v>
      </c>
      <c r="B288" s="57" t="s">
        <v>362</v>
      </c>
      <c r="C288" s="21" t="s">
        <v>45</v>
      </c>
      <c r="D288" s="58">
        <v>10625</v>
      </c>
      <c r="E288" s="49" t="str">
        <f t="shared" si="1"/>
        <v>0.5</v>
      </c>
    </row>
    <row r="289" spans="1:5" s="26" customFormat="1" ht="21">
      <c r="A289" s="69"/>
      <c r="B289" s="81"/>
      <c r="C289" s="69"/>
      <c r="D289" s="217"/>
      <c r="E289" s="17" t="b">
        <f t="shared" si="1"/>
        <v>0</v>
      </c>
    </row>
    <row r="290" spans="1:5" s="26" customFormat="1" ht="21">
      <c r="A290" s="99"/>
      <c r="B290" s="75"/>
      <c r="C290" s="52"/>
      <c r="D290" s="86" t="s">
        <v>81</v>
      </c>
      <c r="E290" s="87">
        <f>E283+E284+E286+E287+E288+E289</f>
        <v>2.5</v>
      </c>
    </row>
    <row r="291" spans="1:5" s="26" customFormat="1" ht="21">
      <c r="A291" s="28"/>
      <c r="B291" s="28"/>
      <c r="C291" s="8"/>
      <c r="D291" s="218"/>
      <c r="E291" s="176"/>
    </row>
    <row r="292" spans="1:5" s="26" customFormat="1" ht="21">
      <c r="A292" s="287" t="s">
        <v>56</v>
      </c>
      <c r="B292" s="288"/>
      <c r="C292" s="288"/>
      <c r="D292" s="288"/>
      <c r="E292" s="289"/>
    </row>
    <row r="293" spans="1:5" s="26" customFormat="1" ht="63">
      <c r="A293" s="21" t="s">
        <v>0</v>
      </c>
      <c r="B293" s="21" t="s">
        <v>1</v>
      </c>
      <c r="C293" s="21" t="s">
        <v>2</v>
      </c>
      <c r="D293" s="22" t="s">
        <v>6</v>
      </c>
      <c r="E293" s="23" t="s">
        <v>53</v>
      </c>
    </row>
    <row r="294" spans="1:5" s="26" customFormat="1" ht="21">
      <c r="A294" s="5"/>
      <c r="B294" s="25"/>
      <c r="C294" s="5"/>
      <c r="D294" s="19"/>
      <c r="E294" s="17" t="b">
        <f>IF(C294="ประธาน","2",IF(C294="กรรมการ","1",IF(C294="เลขานุการ","1")))</f>
        <v>0</v>
      </c>
    </row>
    <row r="295" spans="1:5" s="26" customFormat="1" ht="21">
      <c r="A295" s="52"/>
      <c r="B295" s="93"/>
      <c r="C295" s="110"/>
      <c r="D295" s="105" t="s">
        <v>81</v>
      </c>
      <c r="E295" s="80" t="b">
        <f>E294</f>
        <v>0</v>
      </c>
    </row>
    <row r="296" s="26" customFormat="1" ht="21">
      <c r="E296" s="27"/>
    </row>
    <row r="297" spans="1:5" s="26" customFormat="1" ht="21">
      <c r="A297" s="291" t="s">
        <v>55</v>
      </c>
      <c r="B297" s="292"/>
      <c r="C297" s="292"/>
      <c r="D297" s="292"/>
      <c r="E297" s="293"/>
    </row>
    <row r="298" spans="1:5" s="26" customFormat="1" ht="63">
      <c r="A298" s="21" t="s">
        <v>0</v>
      </c>
      <c r="B298" s="21" t="s">
        <v>1</v>
      </c>
      <c r="C298" s="21" t="s">
        <v>2</v>
      </c>
      <c r="D298" s="22" t="s">
        <v>6</v>
      </c>
      <c r="E298" s="23" t="s">
        <v>53</v>
      </c>
    </row>
    <row r="299" spans="1:5" s="26" customFormat="1" ht="21">
      <c r="A299" s="5"/>
      <c r="B299" s="25"/>
      <c r="C299" s="5"/>
      <c r="D299" s="19"/>
      <c r="E299" s="17" t="b">
        <f>IF(C299="ประธาน","3",IF(C299="กรรมการ","1.5",IF(C299="เลขานุการ","1.5")))</f>
        <v>0</v>
      </c>
    </row>
    <row r="300" spans="1:5" s="26" customFormat="1" ht="21">
      <c r="A300" s="8"/>
      <c r="B300" s="28"/>
      <c r="C300" s="8"/>
      <c r="D300" s="11"/>
      <c r="E300" s="31"/>
    </row>
    <row r="301" spans="1:5" s="26" customFormat="1" ht="21">
      <c r="A301" s="8"/>
      <c r="B301" s="28"/>
      <c r="C301" s="8"/>
      <c r="D301" s="11"/>
      <c r="E301" s="31"/>
    </row>
    <row r="302" spans="1:5" s="26" customFormat="1" ht="21">
      <c r="A302" s="8"/>
      <c r="B302" s="28"/>
      <c r="C302" s="8"/>
      <c r="D302" s="11"/>
      <c r="E302" s="31"/>
    </row>
    <row r="303" spans="1:5" s="26" customFormat="1" ht="21">
      <c r="A303" s="8"/>
      <c r="B303" s="28"/>
      <c r="C303" s="8"/>
      <c r="D303" s="11"/>
      <c r="E303" s="31"/>
    </row>
    <row r="304" spans="1:5" s="26" customFormat="1" ht="26.25">
      <c r="A304" s="33" t="s">
        <v>47</v>
      </c>
      <c r="C304" s="15"/>
      <c r="D304" s="3"/>
      <c r="E304" s="3"/>
    </row>
    <row r="305" spans="1:5" s="26" customFormat="1" ht="21">
      <c r="A305" s="294" t="s">
        <v>54</v>
      </c>
      <c r="B305" s="295"/>
      <c r="C305" s="295"/>
      <c r="D305" s="295"/>
      <c r="E305" s="296"/>
    </row>
    <row r="306" spans="1:5" s="26" customFormat="1" ht="63">
      <c r="A306" s="21" t="s">
        <v>0</v>
      </c>
      <c r="B306" s="21" t="s">
        <v>1</v>
      </c>
      <c r="C306" s="21" t="s">
        <v>2</v>
      </c>
      <c r="D306" s="22" t="s">
        <v>6</v>
      </c>
      <c r="E306" s="18" t="s">
        <v>53</v>
      </c>
    </row>
    <row r="307" spans="1:5" s="26" customFormat="1" ht="21">
      <c r="A307" s="69" t="s">
        <v>154</v>
      </c>
      <c r="B307" s="25" t="s">
        <v>175</v>
      </c>
      <c r="C307" s="5" t="s">
        <v>45</v>
      </c>
      <c r="D307" s="6">
        <v>3000</v>
      </c>
      <c r="E307" s="17" t="str">
        <f>IF(C307="ประธาน","1",IF(C307="กรรมการ","0.5",IF(C307="เลขานุการ","0.5")))</f>
        <v>0.5</v>
      </c>
    </row>
    <row r="308" spans="1:5" s="26" customFormat="1" ht="21">
      <c r="A308" s="21" t="s">
        <v>163</v>
      </c>
      <c r="B308" s="156" t="s">
        <v>175</v>
      </c>
      <c r="C308" s="21" t="s">
        <v>45</v>
      </c>
      <c r="D308" s="6">
        <v>1920</v>
      </c>
      <c r="E308" s="17" t="str">
        <f>IF(C308="ประธาน","1",IF(C308="กรรมการ","0.5",IF(C308="เลขานุการ","0.5")))</f>
        <v>0.5</v>
      </c>
    </row>
    <row r="309" spans="1:5" s="26" customFormat="1" ht="42">
      <c r="A309" s="21" t="s">
        <v>354</v>
      </c>
      <c r="B309" s="59" t="s">
        <v>355</v>
      </c>
      <c r="C309" s="21" t="s">
        <v>45</v>
      </c>
      <c r="D309" s="22">
        <v>5350</v>
      </c>
      <c r="E309" s="49" t="str">
        <f>IF(C309="ประธาน","1",IF(C309="กรรมการ","0.5",IF(C309="เลขานุการ","0.5")))</f>
        <v>0.5</v>
      </c>
    </row>
    <row r="310" spans="1:5" s="26" customFormat="1" ht="42">
      <c r="A310" s="21" t="s">
        <v>354</v>
      </c>
      <c r="B310" s="59" t="s">
        <v>356</v>
      </c>
      <c r="C310" s="21" t="s">
        <v>45</v>
      </c>
      <c r="D310" s="22">
        <v>28295</v>
      </c>
      <c r="E310" s="49" t="str">
        <f>IF(C310="ประธาน","1",IF(C310="กรรมการ","0.5",IF(C310="เลขานุการ","0.5")))</f>
        <v>0.5</v>
      </c>
    </row>
    <row r="311" spans="1:5" s="26" customFormat="1" ht="21">
      <c r="A311" s="21"/>
      <c r="B311" s="59"/>
      <c r="C311" s="21"/>
      <c r="D311" s="22"/>
      <c r="E311" s="49" t="b">
        <f>IF(C311="ประธาน","1",IF(C311="กรรมการ","0.5",IF(C311="เลขานุการ","0.5")))</f>
        <v>0</v>
      </c>
    </row>
    <row r="312" spans="1:11" s="26" customFormat="1" ht="21">
      <c r="A312" s="52"/>
      <c r="B312" s="93"/>
      <c r="C312" s="110"/>
      <c r="D312" s="86" t="s">
        <v>81</v>
      </c>
      <c r="E312" s="113">
        <f>E307+E308+E309+E310+E311</f>
        <v>2</v>
      </c>
      <c r="H312" s="60"/>
      <c r="I312" s="157"/>
      <c r="J312" s="60"/>
      <c r="K312" s="62"/>
    </row>
    <row r="313" spans="3:5" s="28" customFormat="1" ht="21">
      <c r="C313" s="16"/>
      <c r="D313" s="8"/>
      <c r="E313" s="8"/>
    </row>
    <row r="314" spans="1:5" s="26" customFormat="1" ht="21">
      <c r="A314" s="287" t="s">
        <v>56</v>
      </c>
      <c r="B314" s="288"/>
      <c r="C314" s="288"/>
      <c r="D314" s="288"/>
      <c r="E314" s="289"/>
    </row>
    <row r="315" spans="1:5" s="26" customFormat="1" ht="63">
      <c r="A315" s="21" t="s">
        <v>0</v>
      </c>
      <c r="B315" s="21" t="s">
        <v>1</v>
      </c>
      <c r="C315" s="21" t="s">
        <v>2</v>
      </c>
      <c r="D315" s="22" t="s">
        <v>6</v>
      </c>
      <c r="E315" s="23" t="s">
        <v>53</v>
      </c>
    </row>
    <row r="316" spans="1:5" s="26" customFormat="1" ht="21">
      <c r="A316" s="5"/>
      <c r="B316" s="25"/>
      <c r="C316" s="5"/>
      <c r="D316" s="19"/>
      <c r="E316" s="17" t="b">
        <f>IF(C316="ประธาน","2",IF(C316="กรรมการ","1",IF(C316="เลขานุการ","1")))</f>
        <v>0</v>
      </c>
    </row>
    <row r="317" spans="1:5" s="26" customFormat="1" ht="21">
      <c r="A317" s="52"/>
      <c r="B317" s="93"/>
      <c r="C317" s="110"/>
      <c r="D317" s="105" t="s">
        <v>81</v>
      </c>
      <c r="E317" s="80" t="b">
        <f>E316</f>
        <v>0</v>
      </c>
    </row>
    <row r="318" s="26" customFormat="1" ht="21">
      <c r="E318" s="27"/>
    </row>
    <row r="319" spans="1:5" s="26" customFormat="1" ht="21">
      <c r="A319" s="291" t="s">
        <v>55</v>
      </c>
      <c r="B319" s="292"/>
      <c r="C319" s="292"/>
      <c r="D319" s="292"/>
      <c r="E319" s="293"/>
    </row>
    <row r="320" spans="1:5" s="26" customFormat="1" ht="63">
      <c r="A320" s="21" t="s">
        <v>0</v>
      </c>
      <c r="B320" s="21" t="s">
        <v>1</v>
      </c>
      <c r="C320" s="21" t="s">
        <v>2</v>
      </c>
      <c r="D320" s="22" t="s">
        <v>6</v>
      </c>
      <c r="E320" s="23" t="s">
        <v>53</v>
      </c>
    </row>
    <row r="321" spans="1:5" s="26" customFormat="1" ht="21">
      <c r="A321" s="5"/>
      <c r="B321" s="25"/>
      <c r="C321" s="5"/>
      <c r="D321" s="19"/>
      <c r="E321" s="17" t="b">
        <f>IF(C321="ประธาน","3",IF(C321="กรรมการ","1.5",IF(C321="เลขานุการ","1.5")))</f>
        <v>0</v>
      </c>
    </row>
    <row r="322" spans="1:5" s="26" customFormat="1" ht="21">
      <c r="A322" s="52"/>
      <c r="B322" s="93"/>
      <c r="C322" s="110"/>
      <c r="D322" s="172" t="s">
        <v>81</v>
      </c>
      <c r="E322" s="175" t="b">
        <f>IF(C322="ประธาน","3",IF(C322="กรรมการ","1.5",IF(C322="เลขานุการ","1.5")))</f>
        <v>0</v>
      </c>
    </row>
    <row r="323" spans="1:5" s="26" customFormat="1" ht="21">
      <c r="A323" s="8"/>
      <c r="B323" s="28"/>
      <c r="C323" s="8"/>
      <c r="D323" s="10"/>
      <c r="E323" s="31"/>
    </row>
    <row r="324" spans="1:5" s="26" customFormat="1" ht="21">
      <c r="A324" s="8"/>
      <c r="B324" s="28"/>
      <c r="C324" s="8"/>
      <c r="D324" s="10"/>
      <c r="E324" s="31"/>
    </row>
    <row r="325" spans="1:5" s="26" customFormat="1" ht="21">
      <c r="A325" s="8"/>
      <c r="B325" s="28"/>
      <c r="C325" s="8"/>
      <c r="D325" s="10"/>
      <c r="E325" s="31"/>
    </row>
    <row r="326" spans="1:5" s="26" customFormat="1" ht="21">
      <c r="A326" s="8"/>
      <c r="B326" s="28"/>
      <c r="C326" s="8"/>
      <c r="D326" s="10"/>
      <c r="E326" s="31"/>
    </row>
    <row r="327" spans="1:5" s="26" customFormat="1" ht="26.25">
      <c r="A327" s="33" t="s">
        <v>95</v>
      </c>
      <c r="C327" s="15"/>
      <c r="D327" s="3"/>
      <c r="E327" s="3"/>
    </row>
    <row r="328" spans="1:5" s="26" customFormat="1" ht="21">
      <c r="A328" s="294" t="s">
        <v>54</v>
      </c>
      <c r="B328" s="295"/>
      <c r="C328" s="295"/>
      <c r="D328" s="295"/>
      <c r="E328" s="296"/>
    </row>
    <row r="329" spans="1:5" s="26" customFormat="1" ht="63">
      <c r="A329" s="21" t="s">
        <v>0</v>
      </c>
      <c r="B329" s="21" t="s">
        <v>1</v>
      </c>
      <c r="C329" s="21" t="s">
        <v>2</v>
      </c>
      <c r="D329" s="22" t="s">
        <v>6</v>
      </c>
      <c r="E329" s="18" t="s">
        <v>53</v>
      </c>
    </row>
    <row r="330" spans="1:5" s="26" customFormat="1" ht="21">
      <c r="A330" s="21" t="s">
        <v>330</v>
      </c>
      <c r="B330" s="59" t="s">
        <v>331</v>
      </c>
      <c r="C330" s="21" t="s">
        <v>45</v>
      </c>
      <c r="D330" s="5" t="s">
        <v>332</v>
      </c>
      <c r="E330" s="155" t="str">
        <f>IF(C330="ประธาน","1",IF(C330="กรรมการ","0.5",IF(C330="เลขานุการ","0.5")))</f>
        <v>0.5</v>
      </c>
    </row>
    <row r="331" spans="1:5" s="26" customFormat="1" ht="42">
      <c r="A331" s="21" t="s">
        <v>354</v>
      </c>
      <c r="B331" s="59" t="s">
        <v>356</v>
      </c>
      <c r="C331" s="21" t="s">
        <v>45</v>
      </c>
      <c r="D331" s="22">
        <v>28295</v>
      </c>
      <c r="E331" s="221" t="str">
        <f>IF(C331="ประธาน","1",IF(C331="กรรมการ","0.5",IF(C331="เลขานุการ","0.5")))</f>
        <v>0.5</v>
      </c>
    </row>
    <row r="332" spans="1:5" s="26" customFormat="1" ht="21">
      <c r="A332" s="21"/>
      <c r="B332" s="59"/>
      <c r="C332" s="21"/>
      <c r="D332" s="22"/>
      <c r="E332" s="17" t="b">
        <f>IF(C332="ประธาน","1",IF(C332="กรรมการ","0.5",IF(C332="เลขานุการ","0.5")))</f>
        <v>0</v>
      </c>
    </row>
    <row r="333" spans="1:5" s="26" customFormat="1" ht="21">
      <c r="A333" s="52"/>
      <c r="B333" s="93"/>
      <c r="C333" s="110"/>
      <c r="D333" s="86" t="s">
        <v>81</v>
      </c>
      <c r="E333" s="87">
        <f>E330+E331+E332</f>
        <v>1</v>
      </c>
    </row>
    <row r="334" spans="3:5" s="28" customFormat="1" ht="21">
      <c r="C334" s="16"/>
      <c r="D334" s="8"/>
      <c r="E334" s="8"/>
    </row>
    <row r="335" spans="1:5" s="26" customFormat="1" ht="21">
      <c r="A335" s="287" t="s">
        <v>56</v>
      </c>
      <c r="B335" s="288"/>
      <c r="C335" s="288"/>
      <c r="D335" s="288"/>
      <c r="E335" s="289"/>
    </row>
    <row r="336" spans="1:5" s="26" customFormat="1" ht="63">
      <c r="A336" s="21" t="s">
        <v>0</v>
      </c>
      <c r="B336" s="21" t="s">
        <v>1</v>
      </c>
      <c r="C336" s="21" t="s">
        <v>2</v>
      </c>
      <c r="D336" s="22" t="s">
        <v>6</v>
      </c>
      <c r="E336" s="23" t="s">
        <v>53</v>
      </c>
    </row>
    <row r="337" spans="1:5" s="26" customFormat="1" ht="21">
      <c r="A337" s="5"/>
      <c r="B337" s="25"/>
      <c r="C337" s="5"/>
      <c r="D337" s="19"/>
      <c r="E337" s="17" t="b">
        <f>IF(C337="ประธาน","2",IF(C337="กรรมการ","1",IF(C337="เลขานุการ","1")))</f>
        <v>0</v>
      </c>
    </row>
    <row r="338" spans="1:5" s="26" customFormat="1" ht="21">
      <c r="A338" s="52"/>
      <c r="B338" s="93"/>
      <c r="C338" s="110"/>
      <c r="D338" s="105" t="s">
        <v>81</v>
      </c>
      <c r="E338" s="80" t="b">
        <f>E337</f>
        <v>0</v>
      </c>
    </row>
    <row r="339" s="26" customFormat="1" ht="21">
      <c r="E339" s="27"/>
    </row>
    <row r="340" spans="1:5" s="26" customFormat="1" ht="21">
      <c r="A340" s="291" t="s">
        <v>55</v>
      </c>
      <c r="B340" s="292"/>
      <c r="C340" s="292"/>
      <c r="D340" s="292"/>
      <c r="E340" s="293"/>
    </row>
    <row r="341" spans="1:5" s="26" customFormat="1" ht="63">
      <c r="A341" s="21" t="s">
        <v>0</v>
      </c>
      <c r="B341" s="21" t="s">
        <v>1</v>
      </c>
      <c r="C341" s="21" t="s">
        <v>2</v>
      </c>
      <c r="D341" s="22" t="s">
        <v>6</v>
      </c>
      <c r="E341" s="23" t="s">
        <v>53</v>
      </c>
    </row>
    <row r="342" spans="1:5" s="26" customFormat="1" ht="21">
      <c r="A342" s="5"/>
      <c r="B342" s="25"/>
      <c r="C342" s="5"/>
      <c r="D342" s="19"/>
      <c r="E342" s="17" t="b">
        <f>IF(C342="ประธาน","3",IF(C342="กรรมการ","1.5",IF(C342="เลขานุการ","1.5")))</f>
        <v>0</v>
      </c>
    </row>
    <row r="343" spans="1:5" s="26" customFormat="1" ht="21">
      <c r="A343" s="52"/>
      <c r="B343" s="93"/>
      <c r="C343" s="110"/>
      <c r="D343" s="172" t="s">
        <v>81</v>
      </c>
      <c r="E343" s="163" t="b">
        <f>IF(C343="ประธาน","3",IF(C343="กรรมการ","1.5",IF(C343="เลขานุการ","1.5")))</f>
        <v>0</v>
      </c>
    </row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spans="1:5" s="26" customFormat="1" ht="26.25">
      <c r="A351" s="33" t="s">
        <v>96</v>
      </c>
      <c r="C351" s="15"/>
      <c r="D351" s="3"/>
      <c r="E351" s="3"/>
    </row>
    <row r="352" spans="1:5" s="26" customFormat="1" ht="21">
      <c r="A352" s="294" t="s">
        <v>54</v>
      </c>
      <c r="B352" s="295"/>
      <c r="C352" s="295"/>
      <c r="D352" s="295"/>
      <c r="E352" s="296"/>
    </row>
    <row r="353" spans="1:5" s="26" customFormat="1" ht="63">
      <c r="A353" s="21" t="s">
        <v>0</v>
      </c>
      <c r="B353" s="21" t="s">
        <v>1</v>
      </c>
      <c r="C353" s="21" t="s">
        <v>2</v>
      </c>
      <c r="D353" s="22" t="s">
        <v>6</v>
      </c>
      <c r="E353" s="18" t="s">
        <v>53</v>
      </c>
    </row>
    <row r="354" spans="1:5" s="26" customFormat="1" ht="21">
      <c r="A354" s="21"/>
      <c r="B354" s="156"/>
      <c r="C354" s="21"/>
      <c r="D354" s="22"/>
      <c r="E354" s="155" t="b">
        <f>IF(C354="ประธาน","1",IF(C354="กรรมการ","0.5",IF(C354="เลขานุการ","0.5")))</f>
        <v>0</v>
      </c>
    </row>
    <row r="355" spans="1:5" s="26" customFormat="1" ht="21">
      <c r="A355" s="52"/>
      <c r="B355" s="93"/>
      <c r="C355" s="110"/>
      <c r="D355" s="86" t="s">
        <v>81</v>
      </c>
      <c r="E355" s="87" t="b">
        <f>E354</f>
        <v>0</v>
      </c>
    </row>
    <row r="356" spans="3:5" s="28" customFormat="1" ht="21">
      <c r="C356" s="16"/>
      <c r="D356" s="8"/>
      <c r="E356" s="8"/>
    </row>
    <row r="357" spans="1:5" s="26" customFormat="1" ht="21">
      <c r="A357" s="287" t="s">
        <v>56</v>
      </c>
      <c r="B357" s="288"/>
      <c r="C357" s="288"/>
      <c r="D357" s="288"/>
      <c r="E357" s="289"/>
    </row>
    <row r="358" spans="1:5" s="26" customFormat="1" ht="63">
      <c r="A358" s="21" t="s">
        <v>0</v>
      </c>
      <c r="B358" s="21" t="s">
        <v>1</v>
      </c>
      <c r="C358" s="21" t="s">
        <v>2</v>
      </c>
      <c r="D358" s="22" t="s">
        <v>6</v>
      </c>
      <c r="E358" s="23" t="s">
        <v>53</v>
      </c>
    </row>
    <row r="359" spans="1:5" s="26" customFormat="1" ht="21">
      <c r="A359" s="5"/>
      <c r="B359" s="25"/>
      <c r="C359" s="5"/>
      <c r="D359" s="19"/>
      <c r="E359" s="17" t="b">
        <f>IF(C359="ประธาน","2",IF(C359="กรรมการ","1",IF(C359="เลขานุการ","1")))</f>
        <v>0</v>
      </c>
    </row>
    <row r="360" spans="1:5" s="26" customFormat="1" ht="21">
      <c r="A360" s="52"/>
      <c r="B360" s="93"/>
      <c r="C360" s="110"/>
      <c r="D360" s="105" t="s">
        <v>81</v>
      </c>
      <c r="E360" s="80" t="b">
        <f>E359</f>
        <v>0</v>
      </c>
    </row>
    <row r="361" s="26" customFormat="1" ht="21">
      <c r="E361" s="27"/>
    </row>
    <row r="362" spans="1:5" s="26" customFormat="1" ht="21">
      <c r="A362" s="291" t="s">
        <v>55</v>
      </c>
      <c r="B362" s="292"/>
      <c r="C362" s="292"/>
      <c r="D362" s="292"/>
      <c r="E362" s="293"/>
    </row>
    <row r="363" spans="1:5" s="26" customFormat="1" ht="63">
      <c r="A363" s="21" t="s">
        <v>0</v>
      </c>
      <c r="B363" s="21" t="s">
        <v>1</v>
      </c>
      <c r="C363" s="21" t="s">
        <v>2</v>
      </c>
      <c r="D363" s="22" t="s">
        <v>6</v>
      </c>
      <c r="E363" s="23" t="s">
        <v>53</v>
      </c>
    </row>
    <row r="364" spans="1:5" s="26" customFormat="1" ht="21">
      <c r="A364" s="5"/>
      <c r="B364" s="25"/>
      <c r="C364" s="5"/>
      <c r="D364" s="6"/>
      <c r="E364" s="17" t="b">
        <f>IF(C364="ประธาน","3",IF(C364="กรรมการ","1.5",IF(C364="เลขานุการ","1.5")))</f>
        <v>0</v>
      </c>
    </row>
    <row r="365" spans="1:5" s="26" customFormat="1" ht="21">
      <c r="A365" s="52"/>
      <c r="B365" s="93"/>
      <c r="C365" s="52"/>
      <c r="D365" s="172" t="s">
        <v>81</v>
      </c>
      <c r="E365" s="163" t="b">
        <f>IF(C365="ประธาน","3",IF(C365="กรรมการ","1.5",IF(C365="เลขานุการ","1.5")))</f>
        <v>0</v>
      </c>
    </row>
    <row r="376" spans="1:5" s="26" customFormat="1" ht="26.25">
      <c r="A376" s="33" t="s">
        <v>97</v>
      </c>
      <c r="C376" s="15"/>
      <c r="D376" s="3"/>
      <c r="E376" s="3"/>
    </row>
    <row r="377" spans="1:5" s="26" customFormat="1" ht="21">
      <c r="A377" s="294" t="s">
        <v>54</v>
      </c>
      <c r="B377" s="295"/>
      <c r="C377" s="295"/>
      <c r="D377" s="295"/>
      <c r="E377" s="296"/>
    </row>
    <row r="378" spans="1:5" s="26" customFormat="1" ht="63">
      <c r="A378" s="21" t="s">
        <v>0</v>
      </c>
      <c r="B378" s="21" t="s">
        <v>1</v>
      </c>
      <c r="C378" s="21" t="s">
        <v>2</v>
      </c>
      <c r="D378" s="22" t="s">
        <v>6</v>
      </c>
      <c r="E378" s="18" t="s">
        <v>53</v>
      </c>
    </row>
    <row r="379" spans="1:5" s="26" customFormat="1" ht="42">
      <c r="A379" s="73" t="s">
        <v>207</v>
      </c>
      <c r="B379" s="57" t="s">
        <v>208</v>
      </c>
      <c r="C379" s="21" t="s">
        <v>45</v>
      </c>
      <c r="D379" s="22">
        <v>89857</v>
      </c>
      <c r="E379" s="155" t="str">
        <f>IF(C379="ประธาน","1",IF(C379="กรรมการ","0.5",IF(C379="เลขานุการ","0.5")))</f>
        <v>0.5</v>
      </c>
    </row>
    <row r="380" spans="1:5" s="26" customFormat="1" ht="21">
      <c r="A380" s="21" t="s">
        <v>335</v>
      </c>
      <c r="B380" s="156" t="s">
        <v>336</v>
      </c>
      <c r="C380" s="21" t="s">
        <v>45</v>
      </c>
      <c r="D380" s="22">
        <v>7498</v>
      </c>
      <c r="E380" s="155" t="str">
        <f>IF(C380="ประธาน","1",IF(C380="กรรมการ","0.5",IF(C380="เลขานุการ","0.5")))</f>
        <v>0.5</v>
      </c>
    </row>
    <row r="381" spans="1:5" s="26" customFormat="1" ht="42">
      <c r="A381" s="21" t="s">
        <v>335</v>
      </c>
      <c r="B381" s="57" t="s">
        <v>362</v>
      </c>
      <c r="C381" s="21" t="s">
        <v>45</v>
      </c>
      <c r="D381" s="58">
        <v>10625</v>
      </c>
      <c r="E381" s="221" t="str">
        <f>IF(C381="ประธาน","1",IF(C381="กรรมการ","0.5",IF(C381="เลขานุการ","0.5")))</f>
        <v>0.5</v>
      </c>
    </row>
    <row r="382" spans="1:5" s="26" customFormat="1" ht="21">
      <c r="A382" s="5"/>
      <c r="B382" s="41"/>
      <c r="C382" s="5"/>
      <c r="D382" s="5"/>
      <c r="E382" s="155" t="b">
        <f>IF(C382="ประธาน","1",IF(C382="กรรมการ","0.5",IF(C382="เลขานุการ","0.5")))</f>
        <v>0</v>
      </c>
    </row>
    <row r="383" spans="1:5" s="26" customFormat="1" ht="21">
      <c r="A383" s="52"/>
      <c r="B383" s="93"/>
      <c r="C383" s="110"/>
      <c r="D383" s="86" t="s">
        <v>81</v>
      </c>
      <c r="E383" s="113">
        <f>E379+E380+E381+E382</f>
        <v>1.5</v>
      </c>
    </row>
    <row r="384" spans="3:5" s="28" customFormat="1" ht="21">
      <c r="C384" s="16"/>
      <c r="D384" s="8"/>
      <c r="E384" s="8"/>
    </row>
    <row r="385" spans="1:5" s="26" customFormat="1" ht="21">
      <c r="A385" s="287" t="s">
        <v>56</v>
      </c>
      <c r="B385" s="288"/>
      <c r="C385" s="288"/>
      <c r="D385" s="288"/>
      <c r="E385" s="289"/>
    </row>
    <row r="386" spans="1:5" s="26" customFormat="1" ht="63">
      <c r="A386" s="21" t="s">
        <v>0</v>
      </c>
      <c r="B386" s="21" t="s">
        <v>1</v>
      </c>
      <c r="C386" s="21" t="s">
        <v>2</v>
      </c>
      <c r="D386" s="22" t="s">
        <v>6</v>
      </c>
      <c r="E386" s="23" t="s">
        <v>53</v>
      </c>
    </row>
    <row r="387" spans="1:5" s="26" customFormat="1" ht="21">
      <c r="A387" s="5"/>
      <c r="B387" s="25"/>
      <c r="C387" s="5"/>
      <c r="D387" s="19"/>
      <c r="E387" s="17" t="b">
        <f>IF(C387="ประธาน","2",IF(C387="กรรมการ","1",IF(C387="เลขานุการ","1")))</f>
        <v>0</v>
      </c>
    </row>
    <row r="388" spans="1:5" s="26" customFormat="1" ht="21">
      <c r="A388" s="52"/>
      <c r="B388" s="93"/>
      <c r="C388" s="110"/>
      <c r="D388" s="105" t="s">
        <v>81</v>
      </c>
      <c r="E388" s="80" t="b">
        <f>E387</f>
        <v>0</v>
      </c>
    </row>
    <row r="389" spans="1:5" s="26" customFormat="1" ht="21">
      <c r="A389" s="8"/>
      <c r="B389" s="28"/>
      <c r="C389" s="8"/>
      <c r="D389" s="123"/>
      <c r="E389" s="122"/>
    </row>
    <row r="390" spans="1:5" s="26" customFormat="1" ht="21">
      <c r="A390" s="8"/>
      <c r="B390" s="28"/>
      <c r="C390" s="8"/>
      <c r="D390" s="123"/>
      <c r="E390" s="122"/>
    </row>
    <row r="391" spans="1:5" s="26" customFormat="1" ht="21">
      <c r="A391" s="291" t="s">
        <v>55</v>
      </c>
      <c r="B391" s="292"/>
      <c r="C391" s="292"/>
      <c r="D391" s="292"/>
      <c r="E391" s="293"/>
    </row>
    <row r="392" spans="1:5" s="26" customFormat="1" ht="63">
      <c r="A392" s="21" t="s">
        <v>0</v>
      </c>
      <c r="B392" s="21" t="s">
        <v>1</v>
      </c>
      <c r="C392" s="21" t="s">
        <v>2</v>
      </c>
      <c r="D392" s="22" t="s">
        <v>6</v>
      </c>
      <c r="E392" s="23" t="s">
        <v>53</v>
      </c>
    </row>
    <row r="393" spans="1:5" s="26" customFormat="1" ht="21">
      <c r="A393" s="5"/>
      <c r="B393" s="25"/>
      <c r="C393" s="5"/>
      <c r="D393" s="19"/>
      <c r="E393" s="17" t="b">
        <f>IF(C393="ประธาน","3",IF(C393="กรรมการ","1.5",IF(C393="เลขานุการ","1.5")))</f>
        <v>0</v>
      </c>
    </row>
    <row r="394" spans="1:5" s="26" customFormat="1" ht="21">
      <c r="A394" s="5"/>
      <c r="B394" s="25"/>
      <c r="C394" s="5"/>
      <c r="D394" s="6"/>
      <c r="E394" s="17" t="b">
        <f>IF(C394="ประธาน","3",IF(C394="กรรมการ","1.5",IF(C394="เลขานุการ","1.5")))</f>
        <v>0</v>
      </c>
    </row>
    <row r="395" spans="1:5" s="26" customFormat="1" ht="21">
      <c r="A395" s="52"/>
      <c r="B395" s="93"/>
      <c r="C395" s="110"/>
      <c r="D395" s="172" t="s">
        <v>81</v>
      </c>
      <c r="E395" s="163" t="b">
        <f>IF(C395="ประธาน","3",IF(C395="กรรมการ","1.5",IF(C395="เลขานุการ","1.5")))</f>
        <v>0</v>
      </c>
    </row>
  </sheetData>
  <sheetProtection/>
  <mergeCells count="52">
    <mergeCell ref="A1:E1"/>
    <mergeCell ref="A2:E2"/>
    <mergeCell ref="A3:E3"/>
    <mergeCell ref="A4:E4"/>
    <mergeCell ref="A7:E7"/>
    <mergeCell ref="A62:E62"/>
    <mergeCell ref="A68:E68"/>
    <mergeCell ref="A42:E42"/>
    <mergeCell ref="A92:E92"/>
    <mergeCell ref="A16:E16"/>
    <mergeCell ref="A21:E21"/>
    <mergeCell ref="A31:E31"/>
    <mergeCell ref="A37:E37"/>
    <mergeCell ref="A56:E56"/>
    <mergeCell ref="A106:E106"/>
    <mergeCell ref="A120:E120"/>
    <mergeCell ref="A125:E125"/>
    <mergeCell ref="A81:E81"/>
    <mergeCell ref="A86:E86"/>
    <mergeCell ref="A163:E163"/>
    <mergeCell ref="A169:E169"/>
    <mergeCell ref="A181:E181"/>
    <mergeCell ref="A188:E188"/>
    <mergeCell ref="A131:E131"/>
    <mergeCell ref="A139:E139"/>
    <mergeCell ref="A145:E145"/>
    <mergeCell ref="A156:E156"/>
    <mergeCell ref="A231:E231"/>
    <mergeCell ref="A241:E241"/>
    <mergeCell ref="A247:E247"/>
    <mergeCell ref="A256:E256"/>
    <mergeCell ref="A194:E194"/>
    <mergeCell ref="A206:E206"/>
    <mergeCell ref="A213:E213"/>
    <mergeCell ref="A219:E219"/>
    <mergeCell ref="A297:E297"/>
    <mergeCell ref="A305:E305"/>
    <mergeCell ref="A314:E314"/>
    <mergeCell ref="A319:E319"/>
    <mergeCell ref="A265:E265"/>
    <mergeCell ref="A271:E271"/>
    <mergeCell ref="A281:E281"/>
    <mergeCell ref="A292:E292"/>
    <mergeCell ref="A362:E362"/>
    <mergeCell ref="A377:E377"/>
    <mergeCell ref="A385:E385"/>
    <mergeCell ref="A391:E391"/>
    <mergeCell ref="A328:E328"/>
    <mergeCell ref="A335:E335"/>
    <mergeCell ref="A340:E340"/>
    <mergeCell ref="A352:E352"/>
    <mergeCell ref="A357:E357"/>
  </mergeCells>
  <printOptions/>
  <pageMargins left="0.8267716535433072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&amp;C&amp;P&amp;Rภาคเด็กฯ
</odd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Admin</cp:lastModifiedBy>
  <cp:lastPrinted>2014-08-18T02:46:13Z</cp:lastPrinted>
  <dcterms:created xsi:type="dcterms:W3CDTF">2010-08-31T07:32:47Z</dcterms:created>
  <dcterms:modified xsi:type="dcterms:W3CDTF">2014-08-18T07:14:39Z</dcterms:modified>
  <cp:category/>
  <cp:version/>
  <cp:contentType/>
  <cp:contentStatus/>
</cp:coreProperties>
</file>